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1stgp01\Profiles\Users\Mtarango\My Documents\Governance Council\Governance Council 19-20\Budget - April 20-2020\"/>
    </mc:Choice>
  </mc:AlternateContent>
  <bookViews>
    <workbookView xWindow="0" yWindow="0" windowWidth="28800" windowHeight="11835"/>
  </bookViews>
  <sheets>
    <sheet name="Sheet1" sheetId="1" r:id="rId1"/>
    <sheet name="Sheet3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D79" i="3" l="1"/>
  <c r="C79" i="3"/>
  <c r="I77" i="3"/>
  <c r="I76" i="3"/>
  <c r="I75" i="3"/>
  <c r="I74" i="3"/>
  <c r="H73" i="3"/>
  <c r="I73" i="3" s="1"/>
  <c r="H72" i="3"/>
  <c r="L65" i="3"/>
  <c r="K65" i="3"/>
  <c r="M63" i="3"/>
  <c r="K63" i="3"/>
  <c r="H63" i="3" s="1"/>
  <c r="I63" i="3" s="1"/>
  <c r="M62" i="3"/>
  <c r="H62" i="3" s="1"/>
  <c r="H65" i="3" s="1"/>
  <c r="I65" i="3" s="1"/>
  <c r="K62" i="3"/>
  <c r="L55" i="3"/>
  <c r="K55" i="3"/>
  <c r="M53" i="3"/>
  <c r="H53" i="3" s="1"/>
  <c r="I53" i="3" s="1"/>
  <c r="K53" i="3"/>
  <c r="M52" i="3"/>
  <c r="H52" i="3" s="1"/>
  <c r="I52" i="3" s="1"/>
  <c r="K52" i="3"/>
  <c r="M51" i="3"/>
  <c r="H51" i="3" s="1"/>
  <c r="I51" i="3" s="1"/>
  <c r="K51" i="3"/>
  <c r="M50" i="3"/>
  <c r="K50" i="3"/>
  <c r="L43" i="3"/>
  <c r="D43" i="3"/>
  <c r="I41" i="3"/>
  <c r="I40" i="3"/>
  <c r="I39" i="3"/>
  <c r="I38" i="3"/>
  <c r="M37" i="3"/>
  <c r="H37" i="3"/>
  <c r="I37" i="3" s="1"/>
  <c r="M36" i="3"/>
  <c r="H36" i="3" s="1"/>
  <c r="I36" i="3" s="1"/>
  <c r="M35" i="3"/>
  <c r="H35" i="3" s="1"/>
  <c r="I35" i="3" s="1"/>
  <c r="M34" i="3"/>
  <c r="H34" i="3" s="1"/>
  <c r="I34" i="3" s="1"/>
  <c r="M33" i="3"/>
  <c r="H33" i="3" s="1"/>
  <c r="I33" i="3" s="1"/>
  <c r="M32" i="3"/>
  <c r="H32" i="3" s="1"/>
  <c r="I32" i="3" s="1"/>
  <c r="M31" i="3"/>
  <c r="H31" i="3" s="1"/>
  <c r="I31" i="3" s="1"/>
  <c r="M30" i="3"/>
  <c r="H30" i="3" s="1"/>
  <c r="I30" i="3" s="1"/>
  <c r="M29" i="3"/>
  <c r="H29" i="3" s="1"/>
  <c r="I29" i="3" s="1"/>
  <c r="M28" i="3"/>
  <c r="H28" i="3"/>
  <c r="I28" i="3" s="1"/>
  <c r="M27" i="3"/>
  <c r="H27" i="3" s="1"/>
  <c r="I27" i="3" s="1"/>
  <c r="M26" i="3"/>
  <c r="H26" i="3" s="1"/>
  <c r="I26" i="3" s="1"/>
  <c r="M25" i="3"/>
  <c r="H25" i="3" s="1"/>
  <c r="I25" i="3" s="1"/>
  <c r="M24" i="3"/>
  <c r="H24" i="3" s="1"/>
  <c r="I24" i="3" s="1"/>
  <c r="M23" i="3"/>
  <c r="H23" i="3" s="1"/>
  <c r="I23" i="3" s="1"/>
  <c r="M22" i="3"/>
  <c r="H22" i="3" s="1"/>
  <c r="I22" i="3" s="1"/>
  <c r="M21" i="3"/>
  <c r="H21" i="3"/>
  <c r="I21" i="3" s="1"/>
  <c r="M20" i="3"/>
  <c r="M43" i="3" s="1"/>
  <c r="K12" i="3"/>
  <c r="L12" i="3" s="1"/>
  <c r="M12" i="3" s="1"/>
  <c r="H12" i="3" s="1"/>
  <c r="I12" i="3" s="1"/>
  <c r="K10" i="3"/>
  <c r="L10" i="3" s="1"/>
  <c r="M10" i="3" s="1"/>
  <c r="H10" i="3" s="1"/>
  <c r="I10" i="3" s="1"/>
  <c r="K9" i="3"/>
  <c r="L9" i="3" s="1"/>
  <c r="M9" i="3" s="1"/>
  <c r="H9" i="3" s="1"/>
  <c r="I9" i="3" s="1"/>
  <c r="K8" i="3"/>
  <c r="L8" i="3" s="1"/>
  <c r="M8" i="3" s="1"/>
  <c r="H8" i="3" s="1"/>
  <c r="I8" i="3" s="1"/>
  <c r="K7" i="3"/>
  <c r="L7" i="3" s="1"/>
  <c r="M7" i="3" s="1"/>
  <c r="H7" i="3" s="1"/>
  <c r="I7" i="3" s="1"/>
  <c r="K6" i="3"/>
  <c r="L6" i="3" s="1"/>
  <c r="M6" i="3" s="1"/>
  <c r="H6" i="3" s="1"/>
  <c r="I6" i="3" s="1"/>
  <c r="K5" i="3"/>
  <c r="L5" i="3" s="1"/>
  <c r="M5" i="3" s="1"/>
  <c r="H5" i="3" s="1"/>
  <c r="I5" i="3" s="1"/>
  <c r="K4" i="3"/>
  <c r="L4" i="3" s="1"/>
  <c r="M4" i="3" s="1"/>
  <c r="H4" i="3" s="1"/>
  <c r="I4" i="3" s="1"/>
  <c r="M55" i="3" l="1"/>
  <c r="H79" i="3"/>
  <c r="I79" i="3" s="1"/>
  <c r="H50" i="3"/>
  <c r="M65" i="3"/>
  <c r="H20" i="3"/>
  <c r="H43" i="3" s="1"/>
  <c r="I43" i="3" s="1"/>
  <c r="I20" i="3"/>
  <c r="I62" i="3"/>
  <c r="I72" i="3"/>
  <c r="H55" i="3" l="1"/>
  <c r="I55" i="3" s="1"/>
  <c r="I50" i="3"/>
  <c r="E10" i="1" l="1"/>
  <c r="E11" i="1" s="1"/>
  <c r="E12" i="1" l="1"/>
  <c r="E13" i="1" s="1"/>
  <c r="E14" i="1" s="1"/>
  <c r="E15" i="1" s="1"/>
  <c r="E16" i="1" s="1"/>
  <c r="E17" i="1" s="1"/>
  <c r="E18" i="1" s="1"/>
  <c r="E19" i="1" s="1"/>
  <c r="C10" i="1"/>
  <c r="C11" i="1" s="1"/>
  <c r="C12" i="1" s="1"/>
  <c r="C13" i="1" s="1"/>
  <c r="C14" i="1" s="1"/>
  <c r="C15" i="1" l="1"/>
  <c r="C16" i="1" s="1"/>
  <c r="C17" i="1" s="1"/>
  <c r="C18" i="1" s="1"/>
  <c r="C19" i="1" s="1"/>
  <c r="O16" i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K13" i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H13" i="1" l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D13" i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</calcChain>
</file>

<file path=xl/sharedStrings.xml><?xml version="1.0" encoding="utf-8"?>
<sst xmlns="http://schemas.openxmlformats.org/spreadsheetml/2006/main" count="180" uniqueCount="92">
  <si>
    <t>LEVEL I BEGINNING TEACHER &amp; CERTIFIED STAFF SALARY SCHEDULE</t>
  </si>
  <si>
    <t>LEVEL II PROFESSIONAL AND LEVEL III MASTER TEACHER SALARY SCHEDULE</t>
  </si>
  <si>
    <t xml:space="preserve">SCHOOL YEAR </t>
  </si>
  <si>
    <t>BA</t>
  </si>
  <si>
    <t>BA + 15</t>
  </si>
  <si>
    <t>BA + 45 or MA</t>
  </si>
  <si>
    <t>MA + 15</t>
  </si>
  <si>
    <t>MA + 45</t>
  </si>
  <si>
    <t>EXPER.</t>
  </si>
  <si>
    <t>Level I</t>
  </si>
  <si>
    <t>Level II</t>
  </si>
  <si>
    <t>Level III</t>
  </si>
  <si>
    <t>Level  III</t>
  </si>
  <si>
    <t>Note: Subject to budget availability</t>
  </si>
  <si>
    <t>Account Code</t>
  </si>
  <si>
    <t>Employee</t>
  </si>
  <si>
    <t>Master Position Name</t>
  </si>
  <si>
    <t>Actual Salary</t>
  </si>
  <si>
    <t>Actual FTE</t>
  </si>
  <si>
    <t>Degree</t>
  </si>
  <si>
    <t>Lic</t>
  </si>
  <si>
    <t>YOE</t>
  </si>
  <si>
    <t>FY20 Salary</t>
  </si>
  <si>
    <t>6% Increase @ 1 FTE</t>
  </si>
  <si>
    <t>New Minimum</t>
  </si>
  <si>
    <t>Estrada, Peter J</t>
  </si>
  <si>
    <t>Educational Assistant</t>
  </si>
  <si>
    <t>Kegler, Daniel W</t>
  </si>
  <si>
    <t>Substitute-Long Term 176Days</t>
  </si>
  <si>
    <t>Martinez, Jerome</t>
  </si>
  <si>
    <t>Substitute-176 DAYS</t>
  </si>
  <si>
    <t>Ross, Shannon</t>
  </si>
  <si>
    <t>Spring, Ron A</t>
  </si>
  <si>
    <t>Garcia-Blea, Ramona A</t>
  </si>
  <si>
    <t>Stone, Robin</t>
  </si>
  <si>
    <t>Rodriguez, Cynthia L.</t>
  </si>
  <si>
    <t>Substitute</t>
  </si>
  <si>
    <t>Subtotal</t>
  </si>
  <si>
    <t>11000-1000-51100-1010-001027-1411-00000</t>
  </si>
  <si>
    <t>Alexander, Dana L.</t>
  </si>
  <si>
    <t>Stipend-176 DAYS</t>
  </si>
  <si>
    <t>Teacher-176 DAYS</t>
  </si>
  <si>
    <t>Alva, Catherine J.</t>
  </si>
  <si>
    <t>BA+15</t>
  </si>
  <si>
    <t>Campbell, Kathleen R</t>
  </si>
  <si>
    <t>BA+45</t>
  </si>
  <si>
    <t>Campbell, Billy Ray Jr</t>
  </si>
  <si>
    <t>Belmonte-Sapien, Bianca G</t>
  </si>
  <si>
    <t>MA+45</t>
  </si>
  <si>
    <t>Candelaria, Alice E</t>
  </si>
  <si>
    <t>Drawbond, Jennifer S</t>
  </si>
  <si>
    <t>Johnson, Kenneth</t>
  </si>
  <si>
    <t>MA</t>
  </si>
  <si>
    <t>Johnson, Lori A</t>
  </si>
  <si>
    <t>Jones, Amanda L</t>
  </si>
  <si>
    <t>Logan, Brie P</t>
  </si>
  <si>
    <t>Peckens, Jeremy S</t>
  </si>
  <si>
    <t>Vaughn, Joseph C</t>
  </si>
  <si>
    <t>Pickel, Alexandra C</t>
  </si>
  <si>
    <t>Trujillo, Valerie N</t>
  </si>
  <si>
    <t>Estrada, Ronald A</t>
  </si>
  <si>
    <t>Herren, Megan R</t>
  </si>
  <si>
    <t>Layton, Elizabeth S</t>
  </si>
  <si>
    <t>Teacher</t>
  </si>
  <si>
    <t>6th Grade Social Studies</t>
  </si>
  <si>
    <t>PE Teacher</t>
  </si>
  <si>
    <t>Art</t>
  </si>
  <si>
    <t>7th Grade Language Arts</t>
  </si>
  <si>
    <t>11000-1000-51100-2000-001027-1412-00000</t>
  </si>
  <si>
    <t>Garcia, Christopher A</t>
  </si>
  <si>
    <t>Garcia Sanchez, Leopoldo M</t>
  </si>
  <si>
    <t>11000-1000-51100-2000-001027-1422-00000</t>
  </si>
  <si>
    <t>Tarango, Mary M</t>
  </si>
  <si>
    <t>MA+15</t>
  </si>
  <si>
    <t>% Increase</t>
  </si>
  <si>
    <t>11000-1000-51100-2000-001027-1712-00000</t>
  </si>
  <si>
    <t>Wallace,-Hente, Deirdre A</t>
  </si>
  <si>
    <t>Educational Assistan-176 DAYS</t>
  </si>
  <si>
    <t>SPED EA</t>
  </si>
  <si>
    <t>EA</t>
  </si>
  <si>
    <t>2018 FTE</t>
  </si>
  <si>
    <t>21ST Century Public Academy Salary Schedule</t>
  </si>
  <si>
    <t xml:space="preserve">Employees moving off the schedule and employees already off the schedule shall receive salaries 
</t>
  </si>
  <si>
    <t>above the normal percentage as allowed by yearly budget allotments and approved by the governing council.</t>
  </si>
  <si>
    <t xml:space="preserve">In order to move horizontally on the salary schedule all additional hours, degree, and PDD </t>
  </si>
  <si>
    <t>Each employee will be responsible for providing verification of teaching experience in the other school systems.</t>
  </si>
  <si>
    <t>** Employees must move to Level II To retain license</t>
  </si>
  <si>
    <t>2020-2021</t>
  </si>
  <si>
    <t>verification require verification to be in the personnel Office the first of October 2020.</t>
  </si>
  <si>
    <t>All verification of experience must be in the Personnel Office by the first of October 2020.</t>
  </si>
  <si>
    <t>Approved by the 21st Century Public Academy's Governing Council on April 20, 2020</t>
  </si>
  <si>
    <t>Licensed instructor contract year is 176 days, 8 hours per day, twice a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</si>
</sst>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2"/>
      <name val="Bookman Old Style"/>
      <family val="1"/>
    </font>
    <font>
      <sz val="10"/>
      <color indexed="48"/>
      <name val="Arial"/>
      <family val="2"/>
    </font>
    <font>
      <b/>
      <sz val="14"/>
      <color indexed="48"/>
      <name val="Bookman Old Style"/>
      <family val="1"/>
    </font>
    <font>
      <sz val="16"/>
      <color indexed="4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1"/>
      <name val="Bookman Old Style"/>
      <family val="1"/>
    </font>
    <font>
      <i/>
      <sz val="11"/>
      <name val="Bookman Old Style"/>
      <family val="1"/>
    </font>
    <font>
      <b/>
      <i/>
      <sz val="11"/>
      <color indexed="10"/>
      <name val="Bookman Old Style"/>
      <family val="1"/>
    </font>
    <font>
      <sz val="11"/>
      <color indexed="8"/>
      <name val="Bookman Old Style"/>
      <family val="1"/>
    </font>
    <font>
      <b/>
      <sz val="11"/>
      <color indexed="48"/>
      <name val="Bookman Old Style"/>
      <family val="1"/>
    </font>
    <font>
      <sz val="11"/>
      <color indexed="48"/>
      <name val="Arial"/>
      <family val="2"/>
    </font>
    <font>
      <sz val="11"/>
      <name val="Arial"/>
      <family val="2"/>
    </font>
    <font>
      <b/>
      <sz val="11"/>
      <name val="Bookman Old Style"/>
      <family val="1"/>
    </font>
    <font>
      <b/>
      <sz val="8"/>
      <name val="Arial TUR"/>
      <family val="2"/>
      <charset val="162"/>
    </font>
    <font>
      <b/>
      <sz val="10"/>
      <name val="Book Antiqua"/>
      <family val="1"/>
    </font>
    <font>
      <b/>
      <sz val="10"/>
      <color indexed="20"/>
      <name val="Book Antiqua"/>
      <family val="1"/>
    </font>
    <font>
      <b/>
      <sz val="10"/>
      <color indexed="12"/>
      <name val="Book Antiqua"/>
      <family val="1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27" fillId="0" borderId="0"/>
    <xf numFmtId="49" fontId="27" fillId="0" borderId="10" applyFont="0" applyFill="0" applyBorder="0" applyAlignment="0" applyProtection="0">
      <alignment horizontal="right"/>
    </xf>
    <xf numFmtId="0" fontId="27" fillId="2" borderId="12">
      <alignment horizontal="left"/>
    </xf>
    <xf numFmtId="0" fontId="26" fillId="2" borderId="13">
      <alignment horizontal="left"/>
    </xf>
    <xf numFmtId="0" fontId="26" fillId="2" borderId="14">
      <alignment horizontal="left"/>
    </xf>
    <xf numFmtId="0" fontId="26" fillId="0" borderId="12">
      <alignment horizontal="left"/>
    </xf>
    <xf numFmtId="44" fontId="27" fillId="0" borderId="0" applyFont="0" applyFill="0" applyBorder="0" applyAlignment="0" applyProtection="0"/>
    <xf numFmtId="2" fontId="27" fillId="0" borderId="0" applyFill="0" applyBorder="0" applyProtection="0"/>
    <xf numFmtId="0" fontId="27" fillId="0" borderId="12">
      <alignment horizontal="left"/>
    </xf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2" fillId="2" borderId="7" xfId="0" applyNumberFormat="1" applyFont="1" applyFill="1" applyBorder="1" applyAlignment="1">
      <alignment horizontal="center"/>
    </xf>
    <xf numFmtId="3" fontId="6" fillId="0" borderId="7" xfId="0" applyNumberFormat="1" applyFont="1" applyBorder="1"/>
    <xf numFmtId="3" fontId="23" fillId="2" borderId="7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22" fillId="0" borderId="7" xfId="0" applyNumberFormat="1" applyFont="1" applyBorder="1" applyAlignment="1">
      <alignment horizontal="right"/>
    </xf>
    <xf numFmtId="3" fontId="23" fillId="0" borderId="7" xfId="0" applyNumberFormat="1" applyFont="1" applyBorder="1"/>
    <xf numFmtId="3" fontId="6" fillId="2" borderId="7" xfId="0" applyNumberFormat="1" applyFont="1" applyFill="1" applyBorder="1"/>
    <xf numFmtId="3" fontId="6" fillId="2" borderId="8" xfId="0" applyNumberFormat="1" applyFont="1" applyFill="1" applyBorder="1"/>
    <xf numFmtId="0" fontId="25" fillId="0" borderId="0" xfId="0" applyFont="1"/>
    <xf numFmtId="3" fontId="22" fillId="2" borderId="9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6" fillId="0" borderId="9" xfId="0" applyNumberFormat="1" applyFont="1" applyBorder="1"/>
    <xf numFmtId="0" fontId="19" fillId="0" borderId="9" xfId="0" applyFont="1" applyBorder="1" applyAlignment="1">
      <alignment horizontal="center"/>
    </xf>
    <xf numFmtId="3" fontId="22" fillId="0" borderId="9" xfId="0" applyNumberFormat="1" applyFont="1" applyBorder="1" applyAlignment="1">
      <alignment horizontal="right"/>
    </xf>
    <xf numFmtId="3" fontId="23" fillId="0" borderId="9" xfId="0" applyNumberFormat="1" applyFont="1" applyBorder="1"/>
    <xf numFmtId="3" fontId="23" fillId="0" borderId="8" xfId="0" applyNumberFormat="1" applyFont="1" applyBorder="1"/>
    <xf numFmtId="3" fontId="0" fillId="0" borderId="0" xfId="0" applyNumberFormat="1"/>
    <xf numFmtId="44" fontId="28" fillId="0" borderId="0" xfId="0" applyNumberFormat="1" applyFont="1"/>
    <xf numFmtId="0" fontId="28" fillId="0" borderId="0" xfId="0" applyFont="1" applyAlignment="1">
      <alignment horizontal="center"/>
    </xf>
    <xf numFmtId="10" fontId="28" fillId="0" borderId="0" xfId="0" applyNumberFormat="1" applyFont="1"/>
    <xf numFmtId="44" fontId="27" fillId="2" borderId="11" xfId="2" applyNumberFormat="1" applyFill="1" applyBorder="1" applyAlignment="1">
      <alignment horizontal="left"/>
    </xf>
    <xf numFmtId="44" fontId="27" fillId="2" borderId="12" xfId="3" applyNumberFormat="1">
      <alignment horizontal="left"/>
    </xf>
    <xf numFmtId="44" fontId="26" fillId="2" borderId="13" xfId="4" applyNumberFormat="1">
      <alignment horizontal="left"/>
    </xf>
    <xf numFmtId="44" fontId="26" fillId="2" borderId="14" xfId="5" applyNumberFormat="1">
      <alignment horizontal="left"/>
    </xf>
    <xf numFmtId="44" fontId="26" fillId="0" borderId="12" xfId="6" applyNumberFormat="1">
      <alignment horizontal="left"/>
    </xf>
    <xf numFmtId="0" fontId="26" fillId="0" borderId="12" xfId="6" applyAlignment="1">
      <alignment horizontal="center"/>
    </xf>
    <xf numFmtId="10" fontId="29" fillId="0" borderId="12" xfId="0" applyNumberFormat="1" applyFont="1" applyBorder="1"/>
    <xf numFmtId="44" fontId="29" fillId="0" borderId="0" xfId="0" applyNumberFormat="1" applyFont="1"/>
    <xf numFmtId="44" fontId="29" fillId="0" borderId="12" xfId="0" applyNumberFormat="1" applyFont="1" applyBorder="1"/>
    <xf numFmtId="44" fontId="27" fillId="0" borderId="0" xfId="2" applyNumberFormat="1" applyBorder="1" applyAlignment="1"/>
    <xf numFmtId="44" fontId="27" fillId="0" borderId="0" xfId="7"/>
    <xf numFmtId="44" fontId="27" fillId="0" borderId="0" xfId="8" applyNumberFormat="1"/>
    <xf numFmtId="44" fontId="27" fillId="3" borderId="0" xfId="2" applyNumberFormat="1" applyFill="1" applyBorder="1" applyAlignment="1"/>
    <xf numFmtId="44" fontId="27" fillId="3" borderId="0" xfId="7" applyFill="1"/>
    <xf numFmtId="44" fontId="27" fillId="3" borderId="0" xfId="8" applyNumberFormat="1" applyFill="1"/>
    <xf numFmtId="44" fontId="27" fillId="0" borderId="0" xfId="1" applyNumberFormat="1"/>
    <xf numFmtId="44" fontId="27" fillId="0" borderId="12" xfId="9" applyNumberFormat="1">
      <alignment horizontal="left"/>
    </xf>
    <xf numFmtId="44" fontId="28" fillId="0" borderId="12" xfId="0" applyNumberFormat="1" applyFont="1" applyBorder="1"/>
    <xf numFmtId="10" fontId="28" fillId="0" borderId="12" xfId="0" applyNumberFormat="1" applyFont="1" applyBorder="1"/>
    <xf numFmtId="44" fontId="26" fillId="0" borderId="0" xfId="1" applyNumberFormat="1" applyFont="1"/>
    <xf numFmtId="44" fontId="26" fillId="0" borderId="0" xfId="7" applyFont="1"/>
    <xf numFmtId="44" fontId="26" fillId="0" borderId="0" xfId="8" applyNumberFormat="1" applyFont="1"/>
    <xf numFmtId="10" fontId="29" fillId="0" borderId="0" xfId="0" applyNumberFormat="1" applyFont="1"/>
    <xf numFmtId="44" fontId="29" fillId="0" borderId="14" xfId="0" applyNumberFormat="1" applyFont="1" applyBorder="1"/>
    <xf numFmtId="10" fontId="29" fillId="0" borderId="14" xfId="0" applyNumberFormat="1" applyFont="1" applyBorder="1"/>
    <xf numFmtId="44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top"/>
    </xf>
    <xf numFmtId="3" fontId="0" fillId="0" borderId="0" xfId="0" applyNumberFormat="1" applyFont="1"/>
    <xf numFmtId="0" fontId="30" fillId="0" borderId="0" xfId="0" applyFont="1"/>
    <xf numFmtId="3" fontId="22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2" fillId="0" borderId="16" xfId="0" applyNumberFormat="1" applyFont="1" applyBorder="1" applyAlignment="1">
      <alignment horizontal="right"/>
    </xf>
    <xf numFmtId="3" fontId="23" fillId="0" borderId="16" xfId="0" applyNumberFormat="1" applyFont="1" applyBorder="1"/>
    <xf numFmtId="0" fontId="26" fillId="0" borderId="0" xfId="0" applyFont="1" applyBorder="1"/>
    <xf numFmtId="0" fontId="0" fillId="0" borderId="0" xfId="0" applyBorder="1"/>
    <xf numFmtId="0" fontId="3" fillId="0" borderId="0" xfId="0" applyFont="1" applyBorder="1"/>
    <xf numFmtId="3" fontId="22" fillId="0" borderId="15" xfId="0" applyNumberFormat="1" applyFont="1" applyBorder="1" applyAlignment="1">
      <alignment horizontal="right"/>
    </xf>
    <xf numFmtId="3" fontId="23" fillId="0" borderId="15" xfId="0" applyNumberFormat="1" applyFont="1" applyBorder="1"/>
    <xf numFmtId="3" fontId="22" fillId="2" borderId="16" xfId="0" applyNumberFormat="1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 horizontal="center"/>
    </xf>
    <xf numFmtId="3" fontId="24" fillId="0" borderId="16" xfId="0" applyNumberFormat="1" applyFont="1" applyBorder="1" applyAlignment="1">
      <alignment horizontal="right"/>
    </xf>
    <xf numFmtId="3" fontId="23" fillId="2" borderId="16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3" fontId="22" fillId="0" borderId="8" xfId="0" applyNumberFormat="1" applyFont="1" applyBorder="1" applyAlignment="1">
      <alignment horizontal="right"/>
    </xf>
    <xf numFmtId="3" fontId="6" fillId="0" borderId="7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3" fontId="23" fillId="0" borderId="7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</cellXfs>
  <cellStyles count="10">
    <cellStyle name="ALSTEC Bottom" xfId="3"/>
    <cellStyle name="ALSTEC Currency" xfId="7"/>
    <cellStyle name="ALSTEC Detail Header" xfId="6"/>
    <cellStyle name="ALSTEC DOUBLE" xfId="8"/>
    <cellStyle name="ALSTEC Normal" xfId="2"/>
    <cellStyle name="ALSTEC Subtotal" xfId="9"/>
    <cellStyle name="ALSTEC Top" xfId="5"/>
    <cellStyle name="ALSTEC Top Left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abSelected="1" workbookViewId="0">
      <selection activeCell="Q56" sqref="Q56"/>
    </sheetView>
  </sheetViews>
  <sheetFormatPr defaultRowHeight="15" x14ac:dyDescent="0.25"/>
  <cols>
    <col min="1" max="1" width="5.7109375" customWidth="1"/>
    <col min="2" max="2" width="1.7109375" customWidth="1"/>
    <col min="3" max="3" width="11.28515625" bestFit="1" customWidth="1"/>
    <col min="4" max="4" width="12.7109375" bestFit="1" customWidth="1"/>
    <col min="5" max="5" width="11.42578125" bestFit="1" customWidth="1"/>
    <col min="6" max="6" width="12.7109375" bestFit="1" customWidth="1"/>
    <col min="7" max="7" width="11.42578125" bestFit="1" customWidth="1"/>
    <col min="8" max="9" width="12.7109375" bestFit="1" customWidth="1"/>
    <col min="10" max="10" width="11.42578125" bestFit="1" customWidth="1"/>
    <col min="11" max="12" width="12.7109375" bestFit="1" customWidth="1"/>
    <col min="13" max="13" width="11.42578125" bestFit="1" customWidth="1"/>
    <col min="14" max="15" width="12.7109375" bestFit="1" customWidth="1"/>
    <col min="239" max="239" width="5.7109375" customWidth="1"/>
    <col min="240" max="240" width="1.7109375" customWidth="1"/>
    <col min="241" max="242" width="9.85546875" bestFit="1" customWidth="1"/>
    <col min="243" max="246" width="9.28515625" bestFit="1" customWidth="1"/>
    <col min="247" max="247" width="10.85546875" customWidth="1"/>
    <col min="248" max="249" width="9.28515625" bestFit="1" customWidth="1"/>
    <col min="250" max="250" width="10.42578125" customWidth="1"/>
    <col min="251" max="252" width="9.28515625" bestFit="1" customWidth="1"/>
    <col min="253" max="253" width="10.85546875" customWidth="1"/>
    <col min="254" max="255" width="2.5703125" customWidth="1"/>
    <col min="256" max="256" width="17.42578125" bestFit="1" customWidth="1"/>
    <col min="257" max="257" width="12.5703125" bestFit="1" customWidth="1"/>
    <col min="495" max="495" width="5.7109375" customWidth="1"/>
    <col min="496" max="496" width="1.7109375" customWidth="1"/>
    <col min="497" max="498" width="9.85546875" bestFit="1" customWidth="1"/>
    <col min="499" max="502" width="9.28515625" bestFit="1" customWidth="1"/>
    <col min="503" max="503" width="10.85546875" customWidth="1"/>
    <col min="504" max="505" width="9.28515625" bestFit="1" customWidth="1"/>
    <col min="506" max="506" width="10.42578125" customWidth="1"/>
    <col min="507" max="508" width="9.28515625" bestFit="1" customWidth="1"/>
    <col min="509" max="509" width="10.85546875" customWidth="1"/>
    <col min="510" max="511" width="2.5703125" customWidth="1"/>
    <col min="512" max="512" width="17.42578125" bestFit="1" customWidth="1"/>
    <col min="513" max="513" width="12.5703125" bestFit="1" customWidth="1"/>
    <col min="751" max="751" width="5.7109375" customWidth="1"/>
    <col min="752" max="752" width="1.7109375" customWidth="1"/>
    <col min="753" max="754" width="9.85546875" bestFit="1" customWidth="1"/>
    <col min="755" max="758" width="9.28515625" bestFit="1" customWidth="1"/>
    <col min="759" max="759" width="10.85546875" customWidth="1"/>
    <col min="760" max="761" width="9.28515625" bestFit="1" customWidth="1"/>
    <col min="762" max="762" width="10.42578125" customWidth="1"/>
    <col min="763" max="764" width="9.28515625" bestFit="1" customWidth="1"/>
    <col min="765" max="765" width="10.85546875" customWidth="1"/>
    <col min="766" max="767" width="2.5703125" customWidth="1"/>
    <col min="768" max="768" width="17.42578125" bestFit="1" customWidth="1"/>
    <col min="769" max="769" width="12.5703125" bestFit="1" customWidth="1"/>
    <col min="1007" max="1007" width="5.7109375" customWidth="1"/>
    <col min="1008" max="1008" width="1.7109375" customWidth="1"/>
    <col min="1009" max="1010" width="9.85546875" bestFit="1" customWidth="1"/>
    <col min="1011" max="1014" width="9.28515625" bestFit="1" customWidth="1"/>
    <col min="1015" max="1015" width="10.85546875" customWidth="1"/>
    <col min="1016" max="1017" width="9.28515625" bestFit="1" customWidth="1"/>
    <col min="1018" max="1018" width="10.42578125" customWidth="1"/>
    <col min="1019" max="1020" width="9.28515625" bestFit="1" customWidth="1"/>
    <col min="1021" max="1021" width="10.85546875" customWidth="1"/>
    <col min="1022" max="1023" width="2.5703125" customWidth="1"/>
    <col min="1024" max="1024" width="17.42578125" bestFit="1" customWidth="1"/>
    <col min="1025" max="1025" width="12.5703125" bestFit="1" customWidth="1"/>
    <col min="1263" max="1263" width="5.7109375" customWidth="1"/>
    <col min="1264" max="1264" width="1.7109375" customWidth="1"/>
    <col min="1265" max="1266" width="9.85546875" bestFit="1" customWidth="1"/>
    <col min="1267" max="1270" width="9.28515625" bestFit="1" customWidth="1"/>
    <col min="1271" max="1271" width="10.85546875" customWidth="1"/>
    <col min="1272" max="1273" width="9.28515625" bestFit="1" customWidth="1"/>
    <col min="1274" max="1274" width="10.42578125" customWidth="1"/>
    <col min="1275" max="1276" width="9.28515625" bestFit="1" customWidth="1"/>
    <col min="1277" max="1277" width="10.85546875" customWidth="1"/>
    <col min="1278" max="1279" width="2.5703125" customWidth="1"/>
    <col min="1280" max="1280" width="17.42578125" bestFit="1" customWidth="1"/>
    <col min="1281" max="1281" width="12.5703125" bestFit="1" customWidth="1"/>
    <col min="1519" max="1519" width="5.7109375" customWidth="1"/>
    <col min="1520" max="1520" width="1.7109375" customWidth="1"/>
    <col min="1521" max="1522" width="9.85546875" bestFit="1" customWidth="1"/>
    <col min="1523" max="1526" width="9.28515625" bestFit="1" customWidth="1"/>
    <col min="1527" max="1527" width="10.85546875" customWidth="1"/>
    <col min="1528" max="1529" width="9.28515625" bestFit="1" customWidth="1"/>
    <col min="1530" max="1530" width="10.42578125" customWidth="1"/>
    <col min="1531" max="1532" width="9.28515625" bestFit="1" customWidth="1"/>
    <col min="1533" max="1533" width="10.85546875" customWidth="1"/>
    <col min="1534" max="1535" width="2.5703125" customWidth="1"/>
    <col min="1536" max="1536" width="17.42578125" bestFit="1" customWidth="1"/>
    <col min="1537" max="1537" width="12.5703125" bestFit="1" customWidth="1"/>
    <col min="1775" max="1775" width="5.7109375" customWidth="1"/>
    <col min="1776" max="1776" width="1.7109375" customWidth="1"/>
    <col min="1777" max="1778" width="9.85546875" bestFit="1" customWidth="1"/>
    <col min="1779" max="1782" width="9.28515625" bestFit="1" customWidth="1"/>
    <col min="1783" max="1783" width="10.85546875" customWidth="1"/>
    <col min="1784" max="1785" width="9.28515625" bestFit="1" customWidth="1"/>
    <col min="1786" max="1786" width="10.42578125" customWidth="1"/>
    <col min="1787" max="1788" width="9.28515625" bestFit="1" customWidth="1"/>
    <col min="1789" max="1789" width="10.85546875" customWidth="1"/>
    <col min="1790" max="1791" width="2.5703125" customWidth="1"/>
    <col min="1792" max="1792" width="17.42578125" bestFit="1" customWidth="1"/>
    <col min="1793" max="1793" width="12.5703125" bestFit="1" customWidth="1"/>
    <col min="2031" max="2031" width="5.7109375" customWidth="1"/>
    <col min="2032" max="2032" width="1.7109375" customWidth="1"/>
    <col min="2033" max="2034" width="9.85546875" bestFit="1" customWidth="1"/>
    <col min="2035" max="2038" width="9.28515625" bestFit="1" customWidth="1"/>
    <col min="2039" max="2039" width="10.85546875" customWidth="1"/>
    <col min="2040" max="2041" width="9.28515625" bestFit="1" customWidth="1"/>
    <col min="2042" max="2042" width="10.42578125" customWidth="1"/>
    <col min="2043" max="2044" width="9.28515625" bestFit="1" customWidth="1"/>
    <col min="2045" max="2045" width="10.85546875" customWidth="1"/>
    <col min="2046" max="2047" width="2.5703125" customWidth="1"/>
    <col min="2048" max="2048" width="17.42578125" bestFit="1" customWidth="1"/>
    <col min="2049" max="2049" width="12.5703125" bestFit="1" customWidth="1"/>
    <col min="2287" max="2287" width="5.7109375" customWidth="1"/>
    <col min="2288" max="2288" width="1.7109375" customWidth="1"/>
    <col min="2289" max="2290" width="9.85546875" bestFit="1" customWidth="1"/>
    <col min="2291" max="2294" width="9.28515625" bestFit="1" customWidth="1"/>
    <col min="2295" max="2295" width="10.85546875" customWidth="1"/>
    <col min="2296" max="2297" width="9.28515625" bestFit="1" customWidth="1"/>
    <col min="2298" max="2298" width="10.42578125" customWidth="1"/>
    <col min="2299" max="2300" width="9.28515625" bestFit="1" customWidth="1"/>
    <col min="2301" max="2301" width="10.85546875" customWidth="1"/>
    <col min="2302" max="2303" width="2.5703125" customWidth="1"/>
    <col min="2304" max="2304" width="17.42578125" bestFit="1" customWidth="1"/>
    <col min="2305" max="2305" width="12.5703125" bestFit="1" customWidth="1"/>
    <col min="2543" max="2543" width="5.7109375" customWidth="1"/>
    <col min="2544" max="2544" width="1.7109375" customWidth="1"/>
    <col min="2545" max="2546" width="9.85546875" bestFit="1" customWidth="1"/>
    <col min="2547" max="2550" width="9.28515625" bestFit="1" customWidth="1"/>
    <col min="2551" max="2551" width="10.85546875" customWidth="1"/>
    <col min="2552" max="2553" width="9.28515625" bestFit="1" customWidth="1"/>
    <col min="2554" max="2554" width="10.42578125" customWidth="1"/>
    <col min="2555" max="2556" width="9.28515625" bestFit="1" customWidth="1"/>
    <col min="2557" max="2557" width="10.85546875" customWidth="1"/>
    <col min="2558" max="2559" width="2.5703125" customWidth="1"/>
    <col min="2560" max="2560" width="17.42578125" bestFit="1" customWidth="1"/>
    <col min="2561" max="2561" width="12.5703125" bestFit="1" customWidth="1"/>
    <col min="2799" max="2799" width="5.7109375" customWidth="1"/>
    <col min="2800" max="2800" width="1.7109375" customWidth="1"/>
    <col min="2801" max="2802" width="9.85546875" bestFit="1" customWidth="1"/>
    <col min="2803" max="2806" width="9.28515625" bestFit="1" customWidth="1"/>
    <col min="2807" max="2807" width="10.85546875" customWidth="1"/>
    <col min="2808" max="2809" width="9.28515625" bestFit="1" customWidth="1"/>
    <col min="2810" max="2810" width="10.42578125" customWidth="1"/>
    <col min="2811" max="2812" width="9.28515625" bestFit="1" customWidth="1"/>
    <col min="2813" max="2813" width="10.85546875" customWidth="1"/>
    <col min="2814" max="2815" width="2.5703125" customWidth="1"/>
    <col min="2816" max="2816" width="17.42578125" bestFit="1" customWidth="1"/>
    <col min="2817" max="2817" width="12.5703125" bestFit="1" customWidth="1"/>
    <col min="3055" max="3055" width="5.7109375" customWidth="1"/>
    <col min="3056" max="3056" width="1.7109375" customWidth="1"/>
    <col min="3057" max="3058" width="9.85546875" bestFit="1" customWidth="1"/>
    <col min="3059" max="3062" width="9.28515625" bestFit="1" customWidth="1"/>
    <col min="3063" max="3063" width="10.85546875" customWidth="1"/>
    <col min="3064" max="3065" width="9.28515625" bestFit="1" customWidth="1"/>
    <col min="3066" max="3066" width="10.42578125" customWidth="1"/>
    <col min="3067" max="3068" width="9.28515625" bestFit="1" customWidth="1"/>
    <col min="3069" max="3069" width="10.85546875" customWidth="1"/>
    <col min="3070" max="3071" width="2.5703125" customWidth="1"/>
    <col min="3072" max="3072" width="17.42578125" bestFit="1" customWidth="1"/>
    <col min="3073" max="3073" width="12.5703125" bestFit="1" customWidth="1"/>
    <col min="3311" max="3311" width="5.7109375" customWidth="1"/>
    <col min="3312" max="3312" width="1.7109375" customWidth="1"/>
    <col min="3313" max="3314" width="9.85546875" bestFit="1" customWidth="1"/>
    <col min="3315" max="3318" width="9.28515625" bestFit="1" customWidth="1"/>
    <col min="3319" max="3319" width="10.85546875" customWidth="1"/>
    <col min="3320" max="3321" width="9.28515625" bestFit="1" customWidth="1"/>
    <col min="3322" max="3322" width="10.42578125" customWidth="1"/>
    <col min="3323" max="3324" width="9.28515625" bestFit="1" customWidth="1"/>
    <col min="3325" max="3325" width="10.85546875" customWidth="1"/>
    <col min="3326" max="3327" width="2.5703125" customWidth="1"/>
    <col min="3328" max="3328" width="17.42578125" bestFit="1" customWidth="1"/>
    <col min="3329" max="3329" width="12.5703125" bestFit="1" customWidth="1"/>
    <col min="3567" max="3567" width="5.7109375" customWidth="1"/>
    <col min="3568" max="3568" width="1.7109375" customWidth="1"/>
    <col min="3569" max="3570" width="9.85546875" bestFit="1" customWidth="1"/>
    <col min="3571" max="3574" width="9.28515625" bestFit="1" customWidth="1"/>
    <col min="3575" max="3575" width="10.85546875" customWidth="1"/>
    <col min="3576" max="3577" width="9.28515625" bestFit="1" customWidth="1"/>
    <col min="3578" max="3578" width="10.42578125" customWidth="1"/>
    <col min="3579" max="3580" width="9.28515625" bestFit="1" customWidth="1"/>
    <col min="3581" max="3581" width="10.85546875" customWidth="1"/>
    <col min="3582" max="3583" width="2.5703125" customWidth="1"/>
    <col min="3584" max="3584" width="17.42578125" bestFit="1" customWidth="1"/>
    <col min="3585" max="3585" width="12.5703125" bestFit="1" customWidth="1"/>
    <col min="3823" max="3823" width="5.7109375" customWidth="1"/>
    <col min="3824" max="3824" width="1.7109375" customWidth="1"/>
    <col min="3825" max="3826" width="9.85546875" bestFit="1" customWidth="1"/>
    <col min="3827" max="3830" width="9.28515625" bestFit="1" customWidth="1"/>
    <col min="3831" max="3831" width="10.85546875" customWidth="1"/>
    <col min="3832" max="3833" width="9.28515625" bestFit="1" customWidth="1"/>
    <col min="3834" max="3834" width="10.42578125" customWidth="1"/>
    <col min="3835" max="3836" width="9.28515625" bestFit="1" customWidth="1"/>
    <col min="3837" max="3837" width="10.85546875" customWidth="1"/>
    <col min="3838" max="3839" width="2.5703125" customWidth="1"/>
    <col min="3840" max="3840" width="17.42578125" bestFit="1" customWidth="1"/>
    <col min="3841" max="3841" width="12.5703125" bestFit="1" customWidth="1"/>
    <col min="4079" max="4079" width="5.7109375" customWidth="1"/>
    <col min="4080" max="4080" width="1.7109375" customWidth="1"/>
    <col min="4081" max="4082" width="9.85546875" bestFit="1" customWidth="1"/>
    <col min="4083" max="4086" width="9.28515625" bestFit="1" customWidth="1"/>
    <col min="4087" max="4087" width="10.85546875" customWidth="1"/>
    <col min="4088" max="4089" width="9.28515625" bestFit="1" customWidth="1"/>
    <col min="4090" max="4090" width="10.42578125" customWidth="1"/>
    <col min="4091" max="4092" width="9.28515625" bestFit="1" customWidth="1"/>
    <col min="4093" max="4093" width="10.85546875" customWidth="1"/>
    <col min="4094" max="4095" width="2.5703125" customWidth="1"/>
    <col min="4096" max="4096" width="17.42578125" bestFit="1" customWidth="1"/>
    <col min="4097" max="4097" width="12.5703125" bestFit="1" customWidth="1"/>
    <col min="4335" max="4335" width="5.7109375" customWidth="1"/>
    <col min="4336" max="4336" width="1.7109375" customWidth="1"/>
    <col min="4337" max="4338" width="9.85546875" bestFit="1" customWidth="1"/>
    <col min="4339" max="4342" width="9.28515625" bestFit="1" customWidth="1"/>
    <col min="4343" max="4343" width="10.85546875" customWidth="1"/>
    <col min="4344" max="4345" width="9.28515625" bestFit="1" customWidth="1"/>
    <col min="4346" max="4346" width="10.42578125" customWidth="1"/>
    <col min="4347" max="4348" width="9.28515625" bestFit="1" customWidth="1"/>
    <col min="4349" max="4349" width="10.85546875" customWidth="1"/>
    <col min="4350" max="4351" width="2.5703125" customWidth="1"/>
    <col min="4352" max="4352" width="17.42578125" bestFit="1" customWidth="1"/>
    <col min="4353" max="4353" width="12.5703125" bestFit="1" customWidth="1"/>
    <col min="4591" max="4591" width="5.7109375" customWidth="1"/>
    <col min="4592" max="4592" width="1.7109375" customWidth="1"/>
    <col min="4593" max="4594" width="9.85546875" bestFit="1" customWidth="1"/>
    <col min="4595" max="4598" width="9.28515625" bestFit="1" customWidth="1"/>
    <col min="4599" max="4599" width="10.85546875" customWidth="1"/>
    <col min="4600" max="4601" width="9.28515625" bestFit="1" customWidth="1"/>
    <col min="4602" max="4602" width="10.42578125" customWidth="1"/>
    <col min="4603" max="4604" width="9.28515625" bestFit="1" customWidth="1"/>
    <col min="4605" max="4605" width="10.85546875" customWidth="1"/>
    <col min="4606" max="4607" width="2.5703125" customWidth="1"/>
    <col min="4608" max="4608" width="17.42578125" bestFit="1" customWidth="1"/>
    <col min="4609" max="4609" width="12.5703125" bestFit="1" customWidth="1"/>
    <col min="4847" max="4847" width="5.7109375" customWidth="1"/>
    <col min="4848" max="4848" width="1.7109375" customWidth="1"/>
    <col min="4849" max="4850" width="9.85546875" bestFit="1" customWidth="1"/>
    <col min="4851" max="4854" width="9.28515625" bestFit="1" customWidth="1"/>
    <col min="4855" max="4855" width="10.85546875" customWidth="1"/>
    <col min="4856" max="4857" width="9.28515625" bestFit="1" customWidth="1"/>
    <col min="4858" max="4858" width="10.42578125" customWidth="1"/>
    <col min="4859" max="4860" width="9.28515625" bestFit="1" customWidth="1"/>
    <col min="4861" max="4861" width="10.85546875" customWidth="1"/>
    <col min="4862" max="4863" width="2.5703125" customWidth="1"/>
    <col min="4864" max="4864" width="17.42578125" bestFit="1" customWidth="1"/>
    <col min="4865" max="4865" width="12.5703125" bestFit="1" customWidth="1"/>
    <col min="5103" max="5103" width="5.7109375" customWidth="1"/>
    <col min="5104" max="5104" width="1.7109375" customWidth="1"/>
    <col min="5105" max="5106" width="9.85546875" bestFit="1" customWidth="1"/>
    <col min="5107" max="5110" width="9.28515625" bestFit="1" customWidth="1"/>
    <col min="5111" max="5111" width="10.85546875" customWidth="1"/>
    <col min="5112" max="5113" width="9.28515625" bestFit="1" customWidth="1"/>
    <col min="5114" max="5114" width="10.42578125" customWidth="1"/>
    <col min="5115" max="5116" width="9.28515625" bestFit="1" customWidth="1"/>
    <col min="5117" max="5117" width="10.85546875" customWidth="1"/>
    <col min="5118" max="5119" width="2.5703125" customWidth="1"/>
    <col min="5120" max="5120" width="17.42578125" bestFit="1" customWidth="1"/>
    <col min="5121" max="5121" width="12.5703125" bestFit="1" customWidth="1"/>
    <col min="5359" max="5359" width="5.7109375" customWidth="1"/>
    <col min="5360" max="5360" width="1.7109375" customWidth="1"/>
    <col min="5361" max="5362" width="9.85546875" bestFit="1" customWidth="1"/>
    <col min="5363" max="5366" width="9.28515625" bestFit="1" customWidth="1"/>
    <col min="5367" max="5367" width="10.85546875" customWidth="1"/>
    <col min="5368" max="5369" width="9.28515625" bestFit="1" customWidth="1"/>
    <col min="5370" max="5370" width="10.42578125" customWidth="1"/>
    <col min="5371" max="5372" width="9.28515625" bestFit="1" customWidth="1"/>
    <col min="5373" max="5373" width="10.85546875" customWidth="1"/>
    <col min="5374" max="5375" width="2.5703125" customWidth="1"/>
    <col min="5376" max="5376" width="17.42578125" bestFit="1" customWidth="1"/>
    <col min="5377" max="5377" width="12.5703125" bestFit="1" customWidth="1"/>
    <col min="5615" max="5615" width="5.7109375" customWidth="1"/>
    <col min="5616" max="5616" width="1.7109375" customWidth="1"/>
    <col min="5617" max="5618" width="9.85546875" bestFit="1" customWidth="1"/>
    <col min="5619" max="5622" width="9.28515625" bestFit="1" customWidth="1"/>
    <col min="5623" max="5623" width="10.85546875" customWidth="1"/>
    <col min="5624" max="5625" width="9.28515625" bestFit="1" customWidth="1"/>
    <col min="5626" max="5626" width="10.42578125" customWidth="1"/>
    <col min="5627" max="5628" width="9.28515625" bestFit="1" customWidth="1"/>
    <col min="5629" max="5629" width="10.85546875" customWidth="1"/>
    <col min="5630" max="5631" width="2.5703125" customWidth="1"/>
    <col min="5632" max="5632" width="17.42578125" bestFit="1" customWidth="1"/>
    <col min="5633" max="5633" width="12.5703125" bestFit="1" customWidth="1"/>
    <col min="5871" max="5871" width="5.7109375" customWidth="1"/>
    <col min="5872" max="5872" width="1.7109375" customWidth="1"/>
    <col min="5873" max="5874" width="9.85546875" bestFit="1" customWidth="1"/>
    <col min="5875" max="5878" width="9.28515625" bestFit="1" customWidth="1"/>
    <col min="5879" max="5879" width="10.85546875" customWidth="1"/>
    <col min="5880" max="5881" width="9.28515625" bestFit="1" customWidth="1"/>
    <col min="5882" max="5882" width="10.42578125" customWidth="1"/>
    <col min="5883" max="5884" width="9.28515625" bestFit="1" customWidth="1"/>
    <col min="5885" max="5885" width="10.85546875" customWidth="1"/>
    <col min="5886" max="5887" width="2.5703125" customWidth="1"/>
    <col min="5888" max="5888" width="17.42578125" bestFit="1" customWidth="1"/>
    <col min="5889" max="5889" width="12.5703125" bestFit="1" customWidth="1"/>
    <col min="6127" max="6127" width="5.7109375" customWidth="1"/>
    <col min="6128" max="6128" width="1.7109375" customWidth="1"/>
    <col min="6129" max="6130" width="9.85546875" bestFit="1" customWidth="1"/>
    <col min="6131" max="6134" width="9.28515625" bestFit="1" customWidth="1"/>
    <col min="6135" max="6135" width="10.85546875" customWidth="1"/>
    <col min="6136" max="6137" width="9.28515625" bestFit="1" customWidth="1"/>
    <col min="6138" max="6138" width="10.42578125" customWidth="1"/>
    <col min="6139" max="6140" width="9.28515625" bestFit="1" customWidth="1"/>
    <col min="6141" max="6141" width="10.85546875" customWidth="1"/>
    <col min="6142" max="6143" width="2.5703125" customWidth="1"/>
    <col min="6144" max="6144" width="17.42578125" bestFit="1" customWidth="1"/>
    <col min="6145" max="6145" width="12.5703125" bestFit="1" customWidth="1"/>
    <col min="6383" max="6383" width="5.7109375" customWidth="1"/>
    <col min="6384" max="6384" width="1.7109375" customWidth="1"/>
    <col min="6385" max="6386" width="9.85546875" bestFit="1" customWidth="1"/>
    <col min="6387" max="6390" width="9.28515625" bestFit="1" customWidth="1"/>
    <col min="6391" max="6391" width="10.85546875" customWidth="1"/>
    <col min="6392" max="6393" width="9.28515625" bestFit="1" customWidth="1"/>
    <col min="6394" max="6394" width="10.42578125" customWidth="1"/>
    <col min="6395" max="6396" width="9.28515625" bestFit="1" customWidth="1"/>
    <col min="6397" max="6397" width="10.85546875" customWidth="1"/>
    <col min="6398" max="6399" width="2.5703125" customWidth="1"/>
    <col min="6400" max="6400" width="17.42578125" bestFit="1" customWidth="1"/>
    <col min="6401" max="6401" width="12.5703125" bestFit="1" customWidth="1"/>
    <col min="6639" max="6639" width="5.7109375" customWidth="1"/>
    <col min="6640" max="6640" width="1.7109375" customWidth="1"/>
    <col min="6641" max="6642" width="9.85546875" bestFit="1" customWidth="1"/>
    <col min="6643" max="6646" width="9.28515625" bestFit="1" customWidth="1"/>
    <col min="6647" max="6647" width="10.85546875" customWidth="1"/>
    <col min="6648" max="6649" width="9.28515625" bestFit="1" customWidth="1"/>
    <col min="6650" max="6650" width="10.42578125" customWidth="1"/>
    <col min="6651" max="6652" width="9.28515625" bestFit="1" customWidth="1"/>
    <col min="6653" max="6653" width="10.85546875" customWidth="1"/>
    <col min="6654" max="6655" width="2.5703125" customWidth="1"/>
    <col min="6656" max="6656" width="17.42578125" bestFit="1" customWidth="1"/>
    <col min="6657" max="6657" width="12.5703125" bestFit="1" customWidth="1"/>
    <col min="6895" max="6895" width="5.7109375" customWidth="1"/>
    <col min="6896" max="6896" width="1.7109375" customWidth="1"/>
    <col min="6897" max="6898" width="9.85546875" bestFit="1" customWidth="1"/>
    <col min="6899" max="6902" width="9.28515625" bestFit="1" customWidth="1"/>
    <col min="6903" max="6903" width="10.85546875" customWidth="1"/>
    <col min="6904" max="6905" width="9.28515625" bestFit="1" customWidth="1"/>
    <col min="6906" max="6906" width="10.42578125" customWidth="1"/>
    <col min="6907" max="6908" width="9.28515625" bestFit="1" customWidth="1"/>
    <col min="6909" max="6909" width="10.85546875" customWidth="1"/>
    <col min="6910" max="6911" width="2.5703125" customWidth="1"/>
    <col min="6912" max="6912" width="17.42578125" bestFit="1" customWidth="1"/>
    <col min="6913" max="6913" width="12.5703125" bestFit="1" customWidth="1"/>
    <col min="7151" max="7151" width="5.7109375" customWidth="1"/>
    <col min="7152" max="7152" width="1.7109375" customWidth="1"/>
    <col min="7153" max="7154" width="9.85546875" bestFit="1" customWidth="1"/>
    <col min="7155" max="7158" width="9.28515625" bestFit="1" customWidth="1"/>
    <col min="7159" max="7159" width="10.85546875" customWidth="1"/>
    <col min="7160" max="7161" width="9.28515625" bestFit="1" customWidth="1"/>
    <col min="7162" max="7162" width="10.42578125" customWidth="1"/>
    <col min="7163" max="7164" width="9.28515625" bestFit="1" customWidth="1"/>
    <col min="7165" max="7165" width="10.85546875" customWidth="1"/>
    <col min="7166" max="7167" width="2.5703125" customWidth="1"/>
    <col min="7168" max="7168" width="17.42578125" bestFit="1" customWidth="1"/>
    <col min="7169" max="7169" width="12.5703125" bestFit="1" customWidth="1"/>
    <col min="7407" max="7407" width="5.7109375" customWidth="1"/>
    <col min="7408" max="7408" width="1.7109375" customWidth="1"/>
    <col min="7409" max="7410" width="9.85546875" bestFit="1" customWidth="1"/>
    <col min="7411" max="7414" width="9.28515625" bestFit="1" customWidth="1"/>
    <col min="7415" max="7415" width="10.85546875" customWidth="1"/>
    <col min="7416" max="7417" width="9.28515625" bestFit="1" customWidth="1"/>
    <col min="7418" max="7418" width="10.42578125" customWidth="1"/>
    <col min="7419" max="7420" width="9.28515625" bestFit="1" customWidth="1"/>
    <col min="7421" max="7421" width="10.85546875" customWidth="1"/>
    <col min="7422" max="7423" width="2.5703125" customWidth="1"/>
    <col min="7424" max="7424" width="17.42578125" bestFit="1" customWidth="1"/>
    <col min="7425" max="7425" width="12.5703125" bestFit="1" customWidth="1"/>
    <col min="7663" max="7663" width="5.7109375" customWidth="1"/>
    <col min="7664" max="7664" width="1.7109375" customWidth="1"/>
    <col min="7665" max="7666" width="9.85546875" bestFit="1" customWidth="1"/>
    <col min="7667" max="7670" width="9.28515625" bestFit="1" customWidth="1"/>
    <col min="7671" max="7671" width="10.85546875" customWidth="1"/>
    <col min="7672" max="7673" width="9.28515625" bestFit="1" customWidth="1"/>
    <col min="7674" max="7674" width="10.42578125" customWidth="1"/>
    <col min="7675" max="7676" width="9.28515625" bestFit="1" customWidth="1"/>
    <col min="7677" max="7677" width="10.85546875" customWidth="1"/>
    <col min="7678" max="7679" width="2.5703125" customWidth="1"/>
    <col min="7680" max="7680" width="17.42578125" bestFit="1" customWidth="1"/>
    <col min="7681" max="7681" width="12.5703125" bestFit="1" customWidth="1"/>
    <col min="7919" max="7919" width="5.7109375" customWidth="1"/>
    <col min="7920" max="7920" width="1.7109375" customWidth="1"/>
    <col min="7921" max="7922" width="9.85546875" bestFit="1" customWidth="1"/>
    <col min="7923" max="7926" width="9.28515625" bestFit="1" customWidth="1"/>
    <col min="7927" max="7927" width="10.85546875" customWidth="1"/>
    <col min="7928" max="7929" width="9.28515625" bestFit="1" customWidth="1"/>
    <col min="7930" max="7930" width="10.42578125" customWidth="1"/>
    <col min="7931" max="7932" width="9.28515625" bestFit="1" customWidth="1"/>
    <col min="7933" max="7933" width="10.85546875" customWidth="1"/>
    <col min="7934" max="7935" width="2.5703125" customWidth="1"/>
    <col min="7936" max="7936" width="17.42578125" bestFit="1" customWidth="1"/>
    <col min="7937" max="7937" width="12.5703125" bestFit="1" customWidth="1"/>
    <col min="8175" max="8175" width="5.7109375" customWidth="1"/>
    <col min="8176" max="8176" width="1.7109375" customWidth="1"/>
    <col min="8177" max="8178" width="9.85546875" bestFit="1" customWidth="1"/>
    <col min="8179" max="8182" width="9.28515625" bestFit="1" customWidth="1"/>
    <col min="8183" max="8183" width="10.85546875" customWidth="1"/>
    <col min="8184" max="8185" width="9.28515625" bestFit="1" customWidth="1"/>
    <col min="8186" max="8186" width="10.42578125" customWidth="1"/>
    <col min="8187" max="8188" width="9.28515625" bestFit="1" customWidth="1"/>
    <col min="8189" max="8189" width="10.85546875" customWidth="1"/>
    <col min="8190" max="8191" width="2.5703125" customWidth="1"/>
    <col min="8192" max="8192" width="17.42578125" bestFit="1" customWidth="1"/>
    <col min="8193" max="8193" width="12.5703125" bestFit="1" customWidth="1"/>
    <col min="8431" max="8431" width="5.7109375" customWidth="1"/>
    <col min="8432" max="8432" width="1.7109375" customWidth="1"/>
    <col min="8433" max="8434" width="9.85546875" bestFit="1" customWidth="1"/>
    <col min="8435" max="8438" width="9.28515625" bestFit="1" customWidth="1"/>
    <col min="8439" max="8439" width="10.85546875" customWidth="1"/>
    <col min="8440" max="8441" width="9.28515625" bestFit="1" customWidth="1"/>
    <col min="8442" max="8442" width="10.42578125" customWidth="1"/>
    <col min="8443" max="8444" width="9.28515625" bestFit="1" customWidth="1"/>
    <col min="8445" max="8445" width="10.85546875" customWidth="1"/>
    <col min="8446" max="8447" width="2.5703125" customWidth="1"/>
    <col min="8448" max="8448" width="17.42578125" bestFit="1" customWidth="1"/>
    <col min="8449" max="8449" width="12.5703125" bestFit="1" customWidth="1"/>
    <col min="8687" max="8687" width="5.7109375" customWidth="1"/>
    <col min="8688" max="8688" width="1.7109375" customWidth="1"/>
    <col min="8689" max="8690" width="9.85546875" bestFit="1" customWidth="1"/>
    <col min="8691" max="8694" width="9.28515625" bestFit="1" customWidth="1"/>
    <col min="8695" max="8695" width="10.85546875" customWidth="1"/>
    <col min="8696" max="8697" width="9.28515625" bestFit="1" customWidth="1"/>
    <col min="8698" max="8698" width="10.42578125" customWidth="1"/>
    <col min="8699" max="8700" width="9.28515625" bestFit="1" customWidth="1"/>
    <col min="8701" max="8701" width="10.85546875" customWidth="1"/>
    <col min="8702" max="8703" width="2.5703125" customWidth="1"/>
    <col min="8704" max="8704" width="17.42578125" bestFit="1" customWidth="1"/>
    <col min="8705" max="8705" width="12.5703125" bestFit="1" customWidth="1"/>
    <col min="8943" max="8943" width="5.7109375" customWidth="1"/>
    <col min="8944" max="8944" width="1.7109375" customWidth="1"/>
    <col min="8945" max="8946" width="9.85546875" bestFit="1" customWidth="1"/>
    <col min="8947" max="8950" width="9.28515625" bestFit="1" customWidth="1"/>
    <col min="8951" max="8951" width="10.85546875" customWidth="1"/>
    <col min="8952" max="8953" width="9.28515625" bestFit="1" customWidth="1"/>
    <col min="8954" max="8954" width="10.42578125" customWidth="1"/>
    <col min="8955" max="8956" width="9.28515625" bestFit="1" customWidth="1"/>
    <col min="8957" max="8957" width="10.85546875" customWidth="1"/>
    <col min="8958" max="8959" width="2.5703125" customWidth="1"/>
    <col min="8960" max="8960" width="17.42578125" bestFit="1" customWidth="1"/>
    <col min="8961" max="8961" width="12.5703125" bestFit="1" customWidth="1"/>
    <col min="9199" max="9199" width="5.7109375" customWidth="1"/>
    <col min="9200" max="9200" width="1.7109375" customWidth="1"/>
    <col min="9201" max="9202" width="9.85546875" bestFit="1" customWidth="1"/>
    <col min="9203" max="9206" width="9.28515625" bestFit="1" customWidth="1"/>
    <col min="9207" max="9207" width="10.85546875" customWidth="1"/>
    <col min="9208" max="9209" width="9.28515625" bestFit="1" customWidth="1"/>
    <col min="9210" max="9210" width="10.42578125" customWidth="1"/>
    <col min="9211" max="9212" width="9.28515625" bestFit="1" customWidth="1"/>
    <col min="9213" max="9213" width="10.85546875" customWidth="1"/>
    <col min="9214" max="9215" width="2.5703125" customWidth="1"/>
    <col min="9216" max="9216" width="17.42578125" bestFit="1" customWidth="1"/>
    <col min="9217" max="9217" width="12.5703125" bestFit="1" customWidth="1"/>
    <col min="9455" max="9455" width="5.7109375" customWidth="1"/>
    <col min="9456" max="9456" width="1.7109375" customWidth="1"/>
    <col min="9457" max="9458" width="9.85546875" bestFit="1" customWidth="1"/>
    <col min="9459" max="9462" width="9.28515625" bestFit="1" customWidth="1"/>
    <col min="9463" max="9463" width="10.85546875" customWidth="1"/>
    <col min="9464" max="9465" width="9.28515625" bestFit="1" customWidth="1"/>
    <col min="9466" max="9466" width="10.42578125" customWidth="1"/>
    <col min="9467" max="9468" width="9.28515625" bestFit="1" customWidth="1"/>
    <col min="9469" max="9469" width="10.85546875" customWidth="1"/>
    <col min="9470" max="9471" width="2.5703125" customWidth="1"/>
    <col min="9472" max="9472" width="17.42578125" bestFit="1" customWidth="1"/>
    <col min="9473" max="9473" width="12.5703125" bestFit="1" customWidth="1"/>
    <col min="9711" max="9711" width="5.7109375" customWidth="1"/>
    <col min="9712" max="9712" width="1.7109375" customWidth="1"/>
    <col min="9713" max="9714" width="9.85546875" bestFit="1" customWidth="1"/>
    <col min="9715" max="9718" width="9.28515625" bestFit="1" customWidth="1"/>
    <col min="9719" max="9719" width="10.85546875" customWidth="1"/>
    <col min="9720" max="9721" width="9.28515625" bestFit="1" customWidth="1"/>
    <col min="9722" max="9722" width="10.42578125" customWidth="1"/>
    <col min="9723" max="9724" width="9.28515625" bestFit="1" customWidth="1"/>
    <col min="9725" max="9725" width="10.85546875" customWidth="1"/>
    <col min="9726" max="9727" width="2.5703125" customWidth="1"/>
    <col min="9728" max="9728" width="17.42578125" bestFit="1" customWidth="1"/>
    <col min="9729" max="9729" width="12.5703125" bestFit="1" customWidth="1"/>
    <col min="9967" max="9967" width="5.7109375" customWidth="1"/>
    <col min="9968" max="9968" width="1.7109375" customWidth="1"/>
    <col min="9969" max="9970" width="9.85546875" bestFit="1" customWidth="1"/>
    <col min="9971" max="9974" width="9.28515625" bestFit="1" customWidth="1"/>
    <col min="9975" max="9975" width="10.85546875" customWidth="1"/>
    <col min="9976" max="9977" width="9.28515625" bestFit="1" customWidth="1"/>
    <col min="9978" max="9978" width="10.42578125" customWidth="1"/>
    <col min="9979" max="9980" width="9.28515625" bestFit="1" customWidth="1"/>
    <col min="9981" max="9981" width="10.85546875" customWidth="1"/>
    <col min="9982" max="9983" width="2.5703125" customWidth="1"/>
    <col min="9984" max="9984" width="17.42578125" bestFit="1" customWidth="1"/>
    <col min="9985" max="9985" width="12.5703125" bestFit="1" customWidth="1"/>
    <col min="10223" max="10223" width="5.7109375" customWidth="1"/>
    <col min="10224" max="10224" width="1.7109375" customWidth="1"/>
    <col min="10225" max="10226" width="9.85546875" bestFit="1" customWidth="1"/>
    <col min="10227" max="10230" width="9.28515625" bestFit="1" customWidth="1"/>
    <col min="10231" max="10231" width="10.85546875" customWidth="1"/>
    <col min="10232" max="10233" width="9.28515625" bestFit="1" customWidth="1"/>
    <col min="10234" max="10234" width="10.42578125" customWidth="1"/>
    <col min="10235" max="10236" width="9.28515625" bestFit="1" customWidth="1"/>
    <col min="10237" max="10237" width="10.85546875" customWidth="1"/>
    <col min="10238" max="10239" width="2.5703125" customWidth="1"/>
    <col min="10240" max="10240" width="17.42578125" bestFit="1" customWidth="1"/>
    <col min="10241" max="10241" width="12.5703125" bestFit="1" customWidth="1"/>
    <col min="10479" max="10479" width="5.7109375" customWidth="1"/>
    <col min="10480" max="10480" width="1.7109375" customWidth="1"/>
    <col min="10481" max="10482" width="9.85546875" bestFit="1" customWidth="1"/>
    <col min="10483" max="10486" width="9.28515625" bestFit="1" customWidth="1"/>
    <col min="10487" max="10487" width="10.85546875" customWidth="1"/>
    <col min="10488" max="10489" width="9.28515625" bestFit="1" customWidth="1"/>
    <col min="10490" max="10490" width="10.42578125" customWidth="1"/>
    <col min="10491" max="10492" width="9.28515625" bestFit="1" customWidth="1"/>
    <col min="10493" max="10493" width="10.85546875" customWidth="1"/>
    <col min="10494" max="10495" width="2.5703125" customWidth="1"/>
    <col min="10496" max="10496" width="17.42578125" bestFit="1" customWidth="1"/>
    <col min="10497" max="10497" width="12.5703125" bestFit="1" customWidth="1"/>
    <col min="10735" max="10735" width="5.7109375" customWidth="1"/>
    <col min="10736" max="10736" width="1.7109375" customWidth="1"/>
    <col min="10737" max="10738" width="9.85546875" bestFit="1" customWidth="1"/>
    <col min="10739" max="10742" width="9.28515625" bestFit="1" customWidth="1"/>
    <col min="10743" max="10743" width="10.85546875" customWidth="1"/>
    <col min="10744" max="10745" width="9.28515625" bestFit="1" customWidth="1"/>
    <col min="10746" max="10746" width="10.42578125" customWidth="1"/>
    <col min="10747" max="10748" width="9.28515625" bestFit="1" customWidth="1"/>
    <col min="10749" max="10749" width="10.85546875" customWidth="1"/>
    <col min="10750" max="10751" width="2.5703125" customWidth="1"/>
    <col min="10752" max="10752" width="17.42578125" bestFit="1" customWidth="1"/>
    <col min="10753" max="10753" width="12.5703125" bestFit="1" customWidth="1"/>
    <col min="10991" max="10991" width="5.7109375" customWidth="1"/>
    <col min="10992" max="10992" width="1.7109375" customWidth="1"/>
    <col min="10993" max="10994" width="9.85546875" bestFit="1" customWidth="1"/>
    <col min="10995" max="10998" width="9.28515625" bestFit="1" customWidth="1"/>
    <col min="10999" max="10999" width="10.85546875" customWidth="1"/>
    <col min="11000" max="11001" width="9.28515625" bestFit="1" customWidth="1"/>
    <col min="11002" max="11002" width="10.42578125" customWidth="1"/>
    <col min="11003" max="11004" width="9.28515625" bestFit="1" customWidth="1"/>
    <col min="11005" max="11005" width="10.85546875" customWidth="1"/>
    <col min="11006" max="11007" width="2.5703125" customWidth="1"/>
    <col min="11008" max="11008" width="17.42578125" bestFit="1" customWidth="1"/>
    <col min="11009" max="11009" width="12.5703125" bestFit="1" customWidth="1"/>
    <col min="11247" max="11247" width="5.7109375" customWidth="1"/>
    <col min="11248" max="11248" width="1.7109375" customWidth="1"/>
    <col min="11249" max="11250" width="9.85546875" bestFit="1" customWidth="1"/>
    <col min="11251" max="11254" width="9.28515625" bestFit="1" customWidth="1"/>
    <col min="11255" max="11255" width="10.85546875" customWidth="1"/>
    <col min="11256" max="11257" width="9.28515625" bestFit="1" customWidth="1"/>
    <col min="11258" max="11258" width="10.42578125" customWidth="1"/>
    <col min="11259" max="11260" width="9.28515625" bestFit="1" customWidth="1"/>
    <col min="11261" max="11261" width="10.85546875" customWidth="1"/>
    <col min="11262" max="11263" width="2.5703125" customWidth="1"/>
    <col min="11264" max="11264" width="17.42578125" bestFit="1" customWidth="1"/>
    <col min="11265" max="11265" width="12.5703125" bestFit="1" customWidth="1"/>
    <col min="11503" max="11503" width="5.7109375" customWidth="1"/>
    <col min="11504" max="11504" width="1.7109375" customWidth="1"/>
    <col min="11505" max="11506" width="9.85546875" bestFit="1" customWidth="1"/>
    <col min="11507" max="11510" width="9.28515625" bestFit="1" customWidth="1"/>
    <col min="11511" max="11511" width="10.85546875" customWidth="1"/>
    <col min="11512" max="11513" width="9.28515625" bestFit="1" customWidth="1"/>
    <col min="11514" max="11514" width="10.42578125" customWidth="1"/>
    <col min="11515" max="11516" width="9.28515625" bestFit="1" customWidth="1"/>
    <col min="11517" max="11517" width="10.85546875" customWidth="1"/>
    <col min="11518" max="11519" width="2.5703125" customWidth="1"/>
    <col min="11520" max="11520" width="17.42578125" bestFit="1" customWidth="1"/>
    <col min="11521" max="11521" width="12.5703125" bestFit="1" customWidth="1"/>
    <col min="11759" max="11759" width="5.7109375" customWidth="1"/>
    <col min="11760" max="11760" width="1.7109375" customWidth="1"/>
    <col min="11761" max="11762" width="9.85546875" bestFit="1" customWidth="1"/>
    <col min="11763" max="11766" width="9.28515625" bestFit="1" customWidth="1"/>
    <col min="11767" max="11767" width="10.85546875" customWidth="1"/>
    <col min="11768" max="11769" width="9.28515625" bestFit="1" customWidth="1"/>
    <col min="11770" max="11770" width="10.42578125" customWidth="1"/>
    <col min="11771" max="11772" width="9.28515625" bestFit="1" customWidth="1"/>
    <col min="11773" max="11773" width="10.85546875" customWidth="1"/>
    <col min="11774" max="11775" width="2.5703125" customWidth="1"/>
    <col min="11776" max="11776" width="17.42578125" bestFit="1" customWidth="1"/>
    <col min="11777" max="11777" width="12.5703125" bestFit="1" customWidth="1"/>
    <col min="12015" max="12015" width="5.7109375" customWidth="1"/>
    <col min="12016" max="12016" width="1.7109375" customWidth="1"/>
    <col min="12017" max="12018" width="9.85546875" bestFit="1" customWidth="1"/>
    <col min="12019" max="12022" width="9.28515625" bestFit="1" customWidth="1"/>
    <col min="12023" max="12023" width="10.85546875" customWidth="1"/>
    <col min="12024" max="12025" width="9.28515625" bestFit="1" customWidth="1"/>
    <col min="12026" max="12026" width="10.42578125" customWidth="1"/>
    <col min="12027" max="12028" width="9.28515625" bestFit="1" customWidth="1"/>
    <col min="12029" max="12029" width="10.85546875" customWidth="1"/>
    <col min="12030" max="12031" width="2.5703125" customWidth="1"/>
    <col min="12032" max="12032" width="17.42578125" bestFit="1" customWidth="1"/>
    <col min="12033" max="12033" width="12.5703125" bestFit="1" customWidth="1"/>
    <col min="12271" max="12271" width="5.7109375" customWidth="1"/>
    <col min="12272" max="12272" width="1.7109375" customWidth="1"/>
    <col min="12273" max="12274" width="9.85546875" bestFit="1" customWidth="1"/>
    <col min="12275" max="12278" width="9.28515625" bestFit="1" customWidth="1"/>
    <col min="12279" max="12279" width="10.85546875" customWidth="1"/>
    <col min="12280" max="12281" width="9.28515625" bestFit="1" customWidth="1"/>
    <col min="12282" max="12282" width="10.42578125" customWidth="1"/>
    <col min="12283" max="12284" width="9.28515625" bestFit="1" customWidth="1"/>
    <col min="12285" max="12285" width="10.85546875" customWidth="1"/>
    <col min="12286" max="12287" width="2.5703125" customWidth="1"/>
    <col min="12288" max="12288" width="17.42578125" bestFit="1" customWidth="1"/>
    <col min="12289" max="12289" width="12.5703125" bestFit="1" customWidth="1"/>
    <col min="12527" max="12527" width="5.7109375" customWidth="1"/>
    <col min="12528" max="12528" width="1.7109375" customWidth="1"/>
    <col min="12529" max="12530" width="9.85546875" bestFit="1" customWidth="1"/>
    <col min="12531" max="12534" width="9.28515625" bestFit="1" customWidth="1"/>
    <col min="12535" max="12535" width="10.85546875" customWidth="1"/>
    <col min="12536" max="12537" width="9.28515625" bestFit="1" customWidth="1"/>
    <col min="12538" max="12538" width="10.42578125" customWidth="1"/>
    <col min="12539" max="12540" width="9.28515625" bestFit="1" customWidth="1"/>
    <col min="12541" max="12541" width="10.85546875" customWidth="1"/>
    <col min="12542" max="12543" width="2.5703125" customWidth="1"/>
    <col min="12544" max="12544" width="17.42578125" bestFit="1" customWidth="1"/>
    <col min="12545" max="12545" width="12.5703125" bestFit="1" customWidth="1"/>
    <col min="12783" max="12783" width="5.7109375" customWidth="1"/>
    <col min="12784" max="12784" width="1.7109375" customWidth="1"/>
    <col min="12785" max="12786" width="9.85546875" bestFit="1" customWidth="1"/>
    <col min="12787" max="12790" width="9.28515625" bestFit="1" customWidth="1"/>
    <col min="12791" max="12791" width="10.85546875" customWidth="1"/>
    <col min="12792" max="12793" width="9.28515625" bestFit="1" customWidth="1"/>
    <col min="12794" max="12794" width="10.42578125" customWidth="1"/>
    <col min="12795" max="12796" width="9.28515625" bestFit="1" customWidth="1"/>
    <col min="12797" max="12797" width="10.85546875" customWidth="1"/>
    <col min="12798" max="12799" width="2.5703125" customWidth="1"/>
    <col min="12800" max="12800" width="17.42578125" bestFit="1" customWidth="1"/>
    <col min="12801" max="12801" width="12.5703125" bestFit="1" customWidth="1"/>
    <col min="13039" max="13039" width="5.7109375" customWidth="1"/>
    <col min="13040" max="13040" width="1.7109375" customWidth="1"/>
    <col min="13041" max="13042" width="9.85546875" bestFit="1" customWidth="1"/>
    <col min="13043" max="13046" width="9.28515625" bestFit="1" customWidth="1"/>
    <col min="13047" max="13047" width="10.85546875" customWidth="1"/>
    <col min="13048" max="13049" width="9.28515625" bestFit="1" customWidth="1"/>
    <col min="13050" max="13050" width="10.42578125" customWidth="1"/>
    <col min="13051" max="13052" width="9.28515625" bestFit="1" customWidth="1"/>
    <col min="13053" max="13053" width="10.85546875" customWidth="1"/>
    <col min="13054" max="13055" width="2.5703125" customWidth="1"/>
    <col min="13056" max="13056" width="17.42578125" bestFit="1" customWidth="1"/>
    <col min="13057" max="13057" width="12.5703125" bestFit="1" customWidth="1"/>
    <col min="13295" max="13295" width="5.7109375" customWidth="1"/>
    <col min="13296" max="13296" width="1.7109375" customWidth="1"/>
    <col min="13297" max="13298" width="9.85546875" bestFit="1" customWidth="1"/>
    <col min="13299" max="13302" width="9.28515625" bestFit="1" customWidth="1"/>
    <col min="13303" max="13303" width="10.85546875" customWidth="1"/>
    <col min="13304" max="13305" width="9.28515625" bestFit="1" customWidth="1"/>
    <col min="13306" max="13306" width="10.42578125" customWidth="1"/>
    <col min="13307" max="13308" width="9.28515625" bestFit="1" customWidth="1"/>
    <col min="13309" max="13309" width="10.85546875" customWidth="1"/>
    <col min="13310" max="13311" width="2.5703125" customWidth="1"/>
    <col min="13312" max="13312" width="17.42578125" bestFit="1" customWidth="1"/>
    <col min="13313" max="13313" width="12.5703125" bestFit="1" customWidth="1"/>
    <col min="13551" max="13551" width="5.7109375" customWidth="1"/>
    <col min="13552" max="13552" width="1.7109375" customWidth="1"/>
    <col min="13553" max="13554" width="9.85546875" bestFit="1" customWidth="1"/>
    <col min="13555" max="13558" width="9.28515625" bestFit="1" customWidth="1"/>
    <col min="13559" max="13559" width="10.85546875" customWidth="1"/>
    <col min="13560" max="13561" width="9.28515625" bestFit="1" customWidth="1"/>
    <col min="13562" max="13562" width="10.42578125" customWidth="1"/>
    <col min="13563" max="13564" width="9.28515625" bestFit="1" customWidth="1"/>
    <col min="13565" max="13565" width="10.85546875" customWidth="1"/>
    <col min="13566" max="13567" width="2.5703125" customWidth="1"/>
    <col min="13568" max="13568" width="17.42578125" bestFit="1" customWidth="1"/>
    <col min="13569" max="13569" width="12.5703125" bestFit="1" customWidth="1"/>
    <col min="13807" max="13807" width="5.7109375" customWidth="1"/>
    <col min="13808" max="13808" width="1.7109375" customWidth="1"/>
    <col min="13809" max="13810" width="9.85546875" bestFit="1" customWidth="1"/>
    <col min="13811" max="13814" width="9.28515625" bestFit="1" customWidth="1"/>
    <col min="13815" max="13815" width="10.85546875" customWidth="1"/>
    <col min="13816" max="13817" width="9.28515625" bestFit="1" customWidth="1"/>
    <col min="13818" max="13818" width="10.42578125" customWidth="1"/>
    <col min="13819" max="13820" width="9.28515625" bestFit="1" customWidth="1"/>
    <col min="13821" max="13821" width="10.85546875" customWidth="1"/>
    <col min="13822" max="13823" width="2.5703125" customWidth="1"/>
    <col min="13824" max="13824" width="17.42578125" bestFit="1" customWidth="1"/>
    <col min="13825" max="13825" width="12.5703125" bestFit="1" customWidth="1"/>
    <col min="14063" max="14063" width="5.7109375" customWidth="1"/>
    <col min="14064" max="14064" width="1.7109375" customWidth="1"/>
    <col min="14065" max="14066" width="9.85546875" bestFit="1" customWidth="1"/>
    <col min="14067" max="14070" width="9.28515625" bestFit="1" customWidth="1"/>
    <col min="14071" max="14071" width="10.85546875" customWidth="1"/>
    <col min="14072" max="14073" width="9.28515625" bestFit="1" customWidth="1"/>
    <col min="14074" max="14074" width="10.42578125" customWidth="1"/>
    <col min="14075" max="14076" width="9.28515625" bestFit="1" customWidth="1"/>
    <col min="14077" max="14077" width="10.85546875" customWidth="1"/>
    <col min="14078" max="14079" width="2.5703125" customWidth="1"/>
    <col min="14080" max="14080" width="17.42578125" bestFit="1" customWidth="1"/>
    <col min="14081" max="14081" width="12.5703125" bestFit="1" customWidth="1"/>
    <col min="14319" max="14319" width="5.7109375" customWidth="1"/>
    <col min="14320" max="14320" width="1.7109375" customWidth="1"/>
    <col min="14321" max="14322" width="9.85546875" bestFit="1" customWidth="1"/>
    <col min="14323" max="14326" width="9.28515625" bestFit="1" customWidth="1"/>
    <col min="14327" max="14327" width="10.85546875" customWidth="1"/>
    <col min="14328" max="14329" width="9.28515625" bestFit="1" customWidth="1"/>
    <col min="14330" max="14330" width="10.42578125" customWidth="1"/>
    <col min="14331" max="14332" width="9.28515625" bestFit="1" customWidth="1"/>
    <col min="14333" max="14333" width="10.85546875" customWidth="1"/>
    <col min="14334" max="14335" width="2.5703125" customWidth="1"/>
    <col min="14336" max="14336" width="17.42578125" bestFit="1" customWidth="1"/>
    <col min="14337" max="14337" width="12.5703125" bestFit="1" customWidth="1"/>
    <col min="14575" max="14575" width="5.7109375" customWidth="1"/>
    <col min="14576" max="14576" width="1.7109375" customWidth="1"/>
    <col min="14577" max="14578" width="9.85546875" bestFit="1" customWidth="1"/>
    <col min="14579" max="14582" width="9.28515625" bestFit="1" customWidth="1"/>
    <col min="14583" max="14583" width="10.85546875" customWidth="1"/>
    <col min="14584" max="14585" width="9.28515625" bestFit="1" customWidth="1"/>
    <col min="14586" max="14586" width="10.42578125" customWidth="1"/>
    <col min="14587" max="14588" width="9.28515625" bestFit="1" customWidth="1"/>
    <col min="14589" max="14589" width="10.85546875" customWidth="1"/>
    <col min="14590" max="14591" width="2.5703125" customWidth="1"/>
    <col min="14592" max="14592" width="17.42578125" bestFit="1" customWidth="1"/>
    <col min="14593" max="14593" width="12.5703125" bestFit="1" customWidth="1"/>
    <col min="14831" max="14831" width="5.7109375" customWidth="1"/>
    <col min="14832" max="14832" width="1.7109375" customWidth="1"/>
    <col min="14833" max="14834" width="9.85546875" bestFit="1" customWidth="1"/>
    <col min="14835" max="14838" width="9.28515625" bestFit="1" customWidth="1"/>
    <col min="14839" max="14839" width="10.85546875" customWidth="1"/>
    <col min="14840" max="14841" width="9.28515625" bestFit="1" customWidth="1"/>
    <col min="14842" max="14842" width="10.42578125" customWidth="1"/>
    <col min="14843" max="14844" width="9.28515625" bestFit="1" customWidth="1"/>
    <col min="14845" max="14845" width="10.85546875" customWidth="1"/>
    <col min="14846" max="14847" width="2.5703125" customWidth="1"/>
    <col min="14848" max="14848" width="17.42578125" bestFit="1" customWidth="1"/>
    <col min="14849" max="14849" width="12.5703125" bestFit="1" customWidth="1"/>
    <col min="15087" max="15087" width="5.7109375" customWidth="1"/>
    <col min="15088" max="15088" width="1.7109375" customWidth="1"/>
    <col min="15089" max="15090" width="9.85546875" bestFit="1" customWidth="1"/>
    <col min="15091" max="15094" width="9.28515625" bestFit="1" customWidth="1"/>
    <col min="15095" max="15095" width="10.85546875" customWidth="1"/>
    <col min="15096" max="15097" width="9.28515625" bestFit="1" customWidth="1"/>
    <col min="15098" max="15098" width="10.42578125" customWidth="1"/>
    <col min="15099" max="15100" width="9.28515625" bestFit="1" customWidth="1"/>
    <col min="15101" max="15101" width="10.85546875" customWidth="1"/>
    <col min="15102" max="15103" width="2.5703125" customWidth="1"/>
    <col min="15104" max="15104" width="17.42578125" bestFit="1" customWidth="1"/>
    <col min="15105" max="15105" width="12.5703125" bestFit="1" customWidth="1"/>
    <col min="15343" max="15343" width="5.7109375" customWidth="1"/>
    <col min="15344" max="15344" width="1.7109375" customWidth="1"/>
    <col min="15345" max="15346" width="9.85546875" bestFit="1" customWidth="1"/>
    <col min="15347" max="15350" width="9.28515625" bestFit="1" customWidth="1"/>
    <col min="15351" max="15351" width="10.85546875" customWidth="1"/>
    <col min="15352" max="15353" width="9.28515625" bestFit="1" customWidth="1"/>
    <col min="15354" max="15354" width="10.42578125" customWidth="1"/>
    <col min="15355" max="15356" width="9.28515625" bestFit="1" customWidth="1"/>
    <col min="15357" max="15357" width="10.85546875" customWidth="1"/>
    <col min="15358" max="15359" width="2.5703125" customWidth="1"/>
    <col min="15360" max="15360" width="17.42578125" bestFit="1" customWidth="1"/>
    <col min="15361" max="15361" width="12.5703125" bestFit="1" customWidth="1"/>
    <col min="15599" max="15599" width="5.7109375" customWidth="1"/>
    <col min="15600" max="15600" width="1.7109375" customWidth="1"/>
    <col min="15601" max="15602" width="9.85546875" bestFit="1" customWidth="1"/>
    <col min="15603" max="15606" width="9.28515625" bestFit="1" customWidth="1"/>
    <col min="15607" max="15607" width="10.85546875" customWidth="1"/>
    <col min="15608" max="15609" width="9.28515625" bestFit="1" customWidth="1"/>
    <col min="15610" max="15610" width="10.42578125" customWidth="1"/>
    <col min="15611" max="15612" width="9.28515625" bestFit="1" customWidth="1"/>
    <col min="15613" max="15613" width="10.85546875" customWidth="1"/>
    <col min="15614" max="15615" width="2.5703125" customWidth="1"/>
    <col min="15616" max="15616" width="17.42578125" bestFit="1" customWidth="1"/>
    <col min="15617" max="15617" width="12.5703125" bestFit="1" customWidth="1"/>
    <col min="15855" max="15855" width="5.7109375" customWidth="1"/>
    <col min="15856" max="15856" width="1.7109375" customWidth="1"/>
    <col min="15857" max="15858" width="9.85546875" bestFit="1" customWidth="1"/>
    <col min="15859" max="15862" width="9.28515625" bestFit="1" customWidth="1"/>
    <col min="15863" max="15863" width="10.85546875" customWidth="1"/>
    <col min="15864" max="15865" width="9.28515625" bestFit="1" customWidth="1"/>
    <col min="15866" max="15866" width="10.42578125" customWidth="1"/>
    <col min="15867" max="15868" width="9.28515625" bestFit="1" customWidth="1"/>
    <col min="15869" max="15869" width="10.85546875" customWidth="1"/>
    <col min="15870" max="15871" width="2.5703125" customWidth="1"/>
    <col min="15872" max="15872" width="17.42578125" bestFit="1" customWidth="1"/>
    <col min="15873" max="15873" width="12.5703125" bestFit="1" customWidth="1"/>
    <col min="16111" max="16111" width="5.7109375" customWidth="1"/>
    <col min="16112" max="16112" width="1.7109375" customWidth="1"/>
    <col min="16113" max="16114" width="9.85546875" bestFit="1" customWidth="1"/>
    <col min="16115" max="16118" width="9.28515625" bestFit="1" customWidth="1"/>
    <col min="16119" max="16119" width="10.85546875" customWidth="1"/>
    <col min="16120" max="16121" width="9.28515625" bestFit="1" customWidth="1"/>
    <col min="16122" max="16122" width="10.42578125" customWidth="1"/>
    <col min="16123" max="16124" width="9.28515625" bestFit="1" customWidth="1"/>
    <col min="16125" max="16125" width="10.85546875" customWidth="1"/>
    <col min="16126" max="16127" width="2.5703125" customWidth="1"/>
    <col min="16128" max="16128" width="17.42578125" bestFit="1" customWidth="1"/>
    <col min="16129" max="16129" width="12.5703125" bestFit="1" customWidth="1"/>
  </cols>
  <sheetData>
    <row r="1" spans="1:27" ht="24.75" customHeight="1" x14ac:dyDescent="0.3">
      <c r="A1" s="1"/>
      <c r="B1" s="1"/>
      <c r="C1" s="2" t="s">
        <v>81</v>
      </c>
      <c r="D1" s="2"/>
      <c r="E1" s="3"/>
      <c r="F1" s="3"/>
      <c r="G1" s="3"/>
      <c r="H1" s="3"/>
      <c r="I1" s="3"/>
      <c r="J1" s="4"/>
      <c r="K1" s="4"/>
      <c r="L1" s="4"/>
      <c r="M1" s="5"/>
      <c r="N1" s="5"/>
      <c r="O1" s="3"/>
    </row>
    <row r="2" spans="1:27" ht="15.75" x14ac:dyDescent="0.3">
      <c r="A2" s="6" t="s">
        <v>0</v>
      </c>
      <c r="B2" s="6"/>
      <c r="E2" s="3"/>
      <c r="F2" s="3"/>
      <c r="G2" s="3"/>
      <c r="H2" s="3"/>
      <c r="I2" s="3"/>
      <c r="J2" s="7"/>
      <c r="K2" s="7"/>
      <c r="L2" s="7"/>
      <c r="M2" s="3"/>
      <c r="N2" s="3"/>
      <c r="O2" s="3"/>
    </row>
    <row r="3" spans="1:27" ht="15.75" x14ac:dyDescent="0.3">
      <c r="A3" s="6" t="s">
        <v>1</v>
      </c>
      <c r="B3" s="6"/>
      <c r="E3" s="3"/>
      <c r="F3" s="3"/>
      <c r="G3" s="3"/>
      <c r="H3" s="3"/>
      <c r="I3" s="3"/>
      <c r="J3" s="7"/>
      <c r="K3" s="7"/>
      <c r="L3" s="7"/>
      <c r="M3" s="3"/>
      <c r="N3" s="3"/>
      <c r="O3" s="3"/>
    </row>
    <row r="4" spans="1:27" ht="7.5" customHeight="1" x14ac:dyDescent="0.3">
      <c r="A4" s="6"/>
      <c r="B4" s="6"/>
      <c r="E4" s="3"/>
      <c r="F4" s="3"/>
      <c r="G4" s="3"/>
      <c r="H4" s="3"/>
      <c r="I4" s="3"/>
      <c r="J4" s="7"/>
      <c r="K4" s="7"/>
      <c r="L4" s="7"/>
      <c r="M4" s="3"/>
      <c r="N4" s="3"/>
      <c r="O4" s="3"/>
    </row>
    <row r="5" spans="1:27" x14ac:dyDescent="0.25">
      <c r="A5" s="8" t="s">
        <v>2</v>
      </c>
      <c r="B5" s="9"/>
      <c r="C5" s="10"/>
      <c r="D5" s="10"/>
      <c r="E5" s="11" t="s">
        <v>87</v>
      </c>
      <c r="F5" s="11"/>
      <c r="G5" s="12"/>
      <c r="H5" s="12"/>
      <c r="I5" s="12"/>
      <c r="J5" s="13"/>
      <c r="K5" s="13"/>
      <c r="L5" s="13"/>
      <c r="M5" s="14"/>
      <c r="N5" s="14"/>
      <c r="O5" s="14"/>
    </row>
    <row r="6" spans="1:27" ht="6.75" customHeight="1" thickBot="1" x14ac:dyDescent="0.3">
      <c r="A6" s="16"/>
      <c r="B6" s="16"/>
      <c r="C6" s="15"/>
      <c r="D6" s="15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</row>
    <row r="7" spans="1:27" ht="15.75" thickBot="1" x14ac:dyDescent="0.3">
      <c r="A7" s="16"/>
      <c r="B7" s="16"/>
      <c r="C7" s="98" t="s">
        <v>3</v>
      </c>
      <c r="D7" s="99"/>
      <c r="E7" s="100" t="s">
        <v>4</v>
      </c>
      <c r="F7" s="99"/>
      <c r="G7" s="100" t="s">
        <v>5</v>
      </c>
      <c r="H7" s="99"/>
      <c r="I7" s="101"/>
      <c r="J7" s="100" t="s">
        <v>6</v>
      </c>
      <c r="K7" s="99"/>
      <c r="L7" s="101"/>
      <c r="M7" s="100" t="s">
        <v>7</v>
      </c>
      <c r="N7" s="99"/>
      <c r="O7" s="102"/>
    </row>
    <row r="8" spans="1:27" ht="16.5" thickBot="1" x14ac:dyDescent="0.35">
      <c r="A8" s="17" t="s">
        <v>8</v>
      </c>
      <c r="B8" s="18"/>
      <c r="C8" s="37" t="s">
        <v>9</v>
      </c>
      <c r="D8" s="20" t="s">
        <v>10</v>
      </c>
      <c r="E8" s="37" t="s">
        <v>9</v>
      </c>
      <c r="F8" s="20" t="s">
        <v>10</v>
      </c>
      <c r="G8" s="37" t="s">
        <v>9</v>
      </c>
      <c r="H8" s="20" t="s">
        <v>10</v>
      </c>
      <c r="I8" s="21" t="s">
        <v>11</v>
      </c>
      <c r="J8" s="37" t="s">
        <v>9</v>
      </c>
      <c r="K8" s="20" t="s">
        <v>10</v>
      </c>
      <c r="L8" s="21" t="s">
        <v>12</v>
      </c>
      <c r="M8" s="19" t="s">
        <v>9</v>
      </c>
      <c r="N8" s="20" t="s">
        <v>10</v>
      </c>
      <c r="O8" s="22" t="s">
        <v>11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x14ac:dyDescent="0.25">
      <c r="A9" s="23">
        <v>0</v>
      </c>
      <c r="B9" s="24"/>
      <c r="C9" s="36">
        <v>42700</v>
      </c>
      <c r="D9" s="87"/>
      <c r="E9" s="36">
        <v>42750</v>
      </c>
      <c r="F9" s="87"/>
      <c r="G9" s="36">
        <v>42800</v>
      </c>
      <c r="H9" s="34"/>
      <c r="I9" s="90"/>
      <c r="J9" s="36">
        <v>42850</v>
      </c>
      <c r="K9" s="34"/>
      <c r="L9" s="90"/>
      <c r="M9" s="36">
        <v>42900</v>
      </c>
      <c r="N9" s="87"/>
      <c r="O9" s="35"/>
      <c r="Q9" s="41"/>
      <c r="R9" s="41"/>
      <c r="S9" s="41"/>
      <c r="T9" s="41"/>
      <c r="U9" s="41"/>
      <c r="X9" s="41"/>
      <c r="AA9" s="41"/>
    </row>
    <row r="10" spans="1:27" x14ac:dyDescent="0.25">
      <c r="A10" s="23">
        <v>1</v>
      </c>
      <c r="B10" s="24"/>
      <c r="C10" s="26">
        <f>+C9+50</f>
        <v>42750</v>
      </c>
      <c r="D10" s="88"/>
      <c r="E10" s="26">
        <f>+E9+50</f>
        <v>42800</v>
      </c>
      <c r="F10" s="88"/>
      <c r="G10" s="26">
        <f>+G9+50</f>
        <v>42850</v>
      </c>
      <c r="H10" s="25"/>
      <c r="I10" s="91"/>
      <c r="J10" s="26">
        <f>+J9+50</f>
        <v>42900</v>
      </c>
      <c r="K10" s="25"/>
      <c r="L10" s="91"/>
      <c r="M10" s="26">
        <f>+M9+50</f>
        <v>42950</v>
      </c>
      <c r="N10" s="88"/>
      <c r="O10" s="27"/>
      <c r="Q10" s="41"/>
      <c r="R10" s="41"/>
      <c r="S10" s="41"/>
      <c r="T10" s="41"/>
      <c r="U10" s="41"/>
      <c r="X10" s="41"/>
      <c r="AA10" s="41"/>
    </row>
    <row r="11" spans="1:27" ht="15.75" thickBot="1" x14ac:dyDescent="0.3">
      <c r="A11" s="23">
        <v>2</v>
      </c>
      <c r="B11" s="24"/>
      <c r="C11" s="26">
        <f t="shared" ref="C11:C19" si="0">+C10+50</f>
        <v>42800</v>
      </c>
      <c r="D11" s="88"/>
      <c r="E11" s="26">
        <f t="shared" ref="E11:E19" si="1">+E10+50</f>
        <v>42850</v>
      </c>
      <c r="F11" s="88"/>
      <c r="G11" s="93">
        <f t="shared" ref="G11:G19" si="2">+G10+50</f>
        <v>42900</v>
      </c>
      <c r="H11" s="28"/>
      <c r="I11" s="91"/>
      <c r="J11" s="26">
        <f t="shared" ref="J11:J19" si="3">+J10+50</f>
        <v>42950</v>
      </c>
      <c r="K11" s="25"/>
      <c r="L11" s="91"/>
      <c r="M11" s="26">
        <f t="shared" ref="M11:M19" si="4">+M10+50</f>
        <v>43000</v>
      </c>
      <c r="N11" s="88"/>
      <c r="O11" s="27"/>
      <c r="Q11" s="41"/>
      <c r="R11" s="41"/>
      <c r="S11" s="41"/>
      <c r="T11" s="41"/>
      <c r="U11" s="41"/>
      <c r="X11" s="41"/>
      <c r="AA11" s="41"/>
    </row>
    <row r="12" spans="1:27" x14ac:dyDescent="0.25">
      <c r="A12" s="23">
        <v>3</v>
      </c>
      <c r="B12" s="24"/>
      <c r="C12" s="93">
        <f t="shared" si="0"/>
        <v>42850</v>
      </c>
      <c r="D12" s="89">
        <v>52150</v>
      </c>
      <c r="E12" s="26">
        <f t="shared" si="1"/>
        <v>42900</v>
      </c>
      <c r="F12" s="80">
        <v>52250</v>
      </c>
      <c r="G12" s="26">
        <f t="shared" si="2"/>
        <v>42950</v>
      </c>
      <c r="H12" s="38">
        <v>52350</v>
      </c>
      <c r="I12" s="91"/>
      <c r="J12" s="26">
        <f t="shared" si="3"/>
        <v>43000</v>
      </c>
      <c r="K12" s="38">
        <v>52300</v>
      </c>
      <c r="L12" s="91"/>
      <c r="M12" s="26">
        <f t="shared" si="4"/>
        <v>43050</v>
      </c>
      <c r="N12" s="80">
        <v>52400</v>
      </c>
      <c r="O12" s="27"/>
      <c r="Q12" s="41"/>
      <c r="R12" s="41"/>
      <c r="S12" s="41"/>
      <c r="T12" s="41"/>
      <c r="U12" s="41"/>
      <c r="X12" s="41"/>
      <c r="AA12" s="41"/>
    </row>
    <row r="13" spans="1:27" x14ac:dyDescent="0.25">
      <c r="A13" s="23">
        <v>4</v>
      </c>
      <c r="B13" s="24"/>
      <c r="C13" s="26">
        <f t="shared" si="0"/>
        <v>42900</v>
      </c>
      <c r="D13" s="78">
        <f>+D12+100</f>
        <v>52250</v>
      </c>
      <c r="E13" s="26">
        <f t="shared" si="1"/>
        <v>42950</v>
      </c>
      <c r="F13" s="78">
        <f>F12+100</f>
        <v>52350</v>
      </c>
      <c r="G13" s="26">
        <f t="shared" si="2"/>
        <v>43000</v>
      </c>
      <c r="H13" s="95">
        <f>+H12+100</f>
        <v>52450</v>
      </c>
      <c r="I13" s="91"/>
      <c r="J13" s="26">
        <f t="shared" si="3"/>
        <v>43050</v>
      </c>
      <c r="K13" s="29">
        <f>+K12+100</f>
        <v>52400</v>
      </c>
      <c r="L13" s="91"/>
      <c r="M13" s="26">
        <f t="shared" si="4"/>
        <v>43100</v>
      </c>
      <c r="N13" s="78">
        <f>+N12+100</f>
        <v>52500</v>
      </c>
      <c r="O13" s="27"/>
      <c r="Q13" s="41"/>
      <c r="R13" s="41"/>
      <c r="S13" s="41"/>
      <c r="T13" s="41"/>
      <c r="U13" s="41"/>
      <c r="X13" s="41"/>
      <c r="AA13" s="41"/>
    </row>
    <row r="14" spans="1:27" ht="15.75" thickBot="1" x14ac:dyDescent="0.3">
      <c r="A14" s="23">
        <v>5</v>
      </c>
      <c r="B14" s="24"/>
      <c r="C14" s="26">
        <f t="shared" si="0"/>
        <v>42950</v>
      </c>
      <c r="D14" s="94">
        <f t="shared" ref="D14:D38" si="5">+D13+100</f>
        <v>52350</v>
      </c>
      <c r="E14" s="26">
        <f t="shared" si="1"/>
        <v>43000</v>
      </c>
      <c r="F14" s="78">
        <f t="shared" ref="F14:F38" si="6">F13+100</f>
        <v>52450</v>
      </c>
      <c r="G14" s="26">
        <f t="shared" si="2"/>
        <v>43050</v>
      </c>
      <c r="H14" s="29">
        <f t="shared" ref="H14:H38" si="7">+H13+100</f>
        <v>52550</v>
      </c>
      <c r="I14" s="91"/>
      <c r="J14" s="26">
        <f t="shared" si="3"/>
        <v>43100</v>
      </c>
      <c r="K14" s="29">
        <f t="shared" ref="K14:K38" si="8">+K13+100</f>
        <v>52500</v>
      </c>
      <c r="L14" s="91"/>
      <c r="M14" s="26">
        <f t="shared" si="4"/>
        <v>43150</v>
      </c>
      <c r="N14" s="78">
        <f t="shared" ref="N14:N38" si="9">+N13+100</f>
        <v>52600</v>
      </c>
      <c r="O14" s="27"/>
      <c r="Q14" s="41"/>
      <c r="R14" s="41"/>
      <c r="S14" s="41"/>
      <c r="T14" s="41"/>
      <c r="U14" s="41"/>
      <c r="X14" s="41"/>
      <c r="AA14" s="41"/>
    </row>
    <row r="15" spans="1:27" x14ac:dyDescent="0.25">
      <c r="A15" s="23">
        <v>6</v>
      </c>
      <c r="B15" s="24"/>
      <c r="C15" s="26">
        <f t="shared" si="0"/>
        <v>43000</v>
      </c>
      <c r="D15" s="78">
        <f t="shared" si="5"/>
        <v>52450</v>
      </c>
      <c r="E15" s="26">
        <f t="shared" si="1"/>
        <v>43050</v>
      </c>
      <c r="F15" s="78">
        <f t="shared" si="6"/>
        <v>52550</v>
      </c>
      <c r="G15" s="26">
        <f t="shared" si="2"/>
        <v>43100</v>
      </c>
      <c r="H15" s="29">
        <f t="shared" si="7"/>
        <v>52650</v>
      </c>
      <c r="I15" s="81">
        <v>62650</v>
      </c>
      <c r="J15" s="26">
        <f t="shared" si="3"/>
        <v>43150</v>
      </c>
      <c r="K15" s="29">
        <f t="shared" si="8"/>
        <v>52600</v>
      </c>
      <c r="L15" s="81">
        <v>62750</v>
      </c>
      <c r="M15" s="26">
        <f t="shared" si="4"/>
        <v>43200</v>
      </c>
      <c r="N15" s="78">
        <f t="shared" si="9"/>
        <v>52700</v>
      </c>
      <c r="O15" s="39">
        <v>62850</v>
      </c>
      <c r="Q15" s="41"/>
      <c r="R15" s="41"/>
      <c r="S15" s="41"/>
      <c r="T15" s="41"/>
      <c r="U15" s="41"/>
      <c r="X15" s="41"/>
      <c r="AA15" s="41"/>
    </row>
    <row r="16" spans="1:27" x14ac:dyDescent="0.25">
      <c r="A16" s="23">
        <v>7</v>
      </c>
      <c r="B16" s="24"/>
      <c r="C16" s="26">
        <f t="shared" si="0"/>
        <v>43050</v>
      </c>
      <c r="D16" s="78">
        <f t="shared" si="5"/>
        <v>52550</v>
      </c>
      <c r="E16" s="26">
        <f t="shared" si="1"/>
        <v>43100</v>
      </c>
      <c r="F16" s="78">
        <f t="shared" si="6"/>
        <v>52650</v>
      </c>
      <c r="G16" s="26">
        <f t="shared" si="2"/>
        <v>43150</v>
      </c>
      <c r="H16" s="29">
        <f t="shared" si="7"/>
        <v>52750</v>
      </c>
      <c r="I16" s="79">
        <f>+I15+200</f>
        <v>62850</v>
      </c>
      <c r="J16" s="26">
        <f t="shared" si="3"/>
        <v>43200</v>
      </c>
      <c r="K16" s="29">
        <f t="shared" si="8"/>
        <v>52700</v>
      </c>
      <c r="L16" s="79">
        <f>+L15+200</f>
        <v>62950</v>
      </c>
      <c r="M16" s="26">
        <f t="shared" si="4"/>
        <v>43250</v>
      </c>
      <c r="N16" s="78">
        <f t="shared" si="9"/>
        <v>52800</v>
      </c>
      <c r="O16" s="30">
        <f>+O15+200</f>
        <v>63050</v>
      </c>
      <c r="Q16" s="41"/>
      <c r="R16" s="41"/>
      <c r="S16" s="41"/>
      <c r="T16" s="41"/>
      <c r="U16" s="41"/>
      <c r="X16" s="41"/>
      <c r="AA16" s="41"/>
    </row>
    <row r="17" spans="1:27" x14ac:dyDescent="0.25">
      <c r="A17" s="23">
        <v>8</v>
      </c>
      <c r="B17" s="24"/>
      <c r="C17" s="26">
        <f t="shared" si="0"/>
        <v>43100</v>
      </c>
      <c r="D17" s="78">
        <f t="shared" si="5"/>
        <v>52650</v>
      </c>
      <c r="E17" s="26">
        <f t="shared" si="1"/>
        <v>43150</v>
      </c>
      <c r="F17" s="78">
        <f t="shared" si="6"/>
        <v>52750</v>
      </c>
      <c r="G17" s="26">
        <f t="shared" si="2"/>
        <v>43200</v>
      </c>
      <c r="H17" s="29">
        <f t="shared" si="7"/>
        <v>52850</v>
      </c>
      <c r="I17" s="79">
        <f t="shared" ref="I17:I42" si="10">+I16+200</f>
        <v>63050</v>
      </c>
      <c r="J17" s="26">
        <f t="shared" si="3"/>
        <v>43250</v>
      </c>
      <c r="K17" s="29">
        <f t="shared" si="8"/>
        <v>52800</v>
      </c>
      <c r="L17" s="79">
        <f t="shared" ref="L17:L38" si="11">+L16+200</f>
        <v>63150</v>
      </c>
      <c r="M17" s="26">
        <f t="shared" si="4"/>
        <v>43300</v>
      </c>
      <c r="N17" s="78">
        <f t="shared" si="9"/>
        <v>52900</v>
      </c>
      <c r="O17" s="30">
        <f t="shared" ref="O17:O38" si="12">+O16+200</f>
        <v>63250</v>
      </c>
      <c r="Q17" s="41"/>
      <c r="R17" s="41"/>
      <c r="S17" s="41"/>
      <c r="T17" s="41"/>
      <c r="U17" s="41"/>
      <c r="X17" s="41"/>
      <c r="AA17" s="41"/>
    </row>
    <row r="18" spans="1:27" x14ac:dyDescent="0.25">
      <c r="A18" s="23">
        <v>9</v>
      </c>
      <c r="B18" s="24"/>
      <c r="C18" s="26">
        <f t="shared" si="0"/>
        <v>43150</v>
      </c>
      <c r="D18" s="78">
        <f t="shared" si="5"/>
        <v>52750</v>
      </c>
      <c r="E18" s="26">
        <f t="shared" si="1"/>
        <v>43200</v>
      </c>
      <c r="F18" s="78">
        <f t="shared" si="6"/>
        <v>52850</v>
      </c>
      <c r="G18" s="26">
        <f t="shared" si="2"/>
        <v>43250</v>
      </c>
      <c r="H18" s="95">
        <f t="shared" si="7"/>
        <v>52950</v>
      </c>
      <c r="I18" s="79">
        <f t="shared" si="10"/>
        <v>63250</v>
      </c>
      <c r="J18" s="26">
        <f t="shared" si="3"/>
        <v>43300</v>
      </c>
      <c r="K18" s="29">
        <f t="shared" si="8"/>
        <v>52900</v>
      </c>
      <c r="L18" s="79">
        <f t="shared" si="11"/>
        <v>63350</v>
      </c>
      <c r="M18" s="26">
        <f t="shared" si="4"/>
        <v>43350</v>
      </c>
      <c r="N18" s="78">
        <f t="shared" si="9"/>
        <v>53000</v>
      </c>
      <c r="O18" s="30">
        <f t="shared" si="12"/>
        <v>63450</v>
      </c>
      <c r="Q18" s="41"/>
      <c r="R18" s="41"/>
      <c r="S18" s="41"/>
      <c r="T18" s="41"/>
      <c r="U18" s="41"/>
      <c r="X18" s="41"/>
      <c r="AA18" s="41"/>
    </row>
    <row r="19" spans="1:27" x14ac:dyDescent="0.25">
      <c r="A19" s="23">
        <v>10</v>
      </c>
      <c r="B19" s="24"/>
      <c r="C19" s="26">
        <f t="shared" si="0"/>
        <v>43200</v>
      </c>
      <c r="D19" s="78">
        <f t="shared" si="5"/>
        <v>52850</v>
      </c>
      <c r="E19" s="26">
        <f t="shared" si="1"/>
        <v>43250</v>
      </c>
      <c r="F19" s="78">
        <f t="shared" si="6"/>
        <v>52950</v>
      </c>
      <c r="G19" s="26">
        <f t="shared" si="2"/>
        <v>43300</v>
      </c>
      <c r="H19" s="29">
        <f t="shared" si="7"/>
        <v>53050</v>
      </c>
      <c r="I19" s="79">
        <f t="shared" si="10"/>
        <v>63450</v>
      </c>
      <c r="J19" s="26">
        <f t="shared" si="3"/>
        <v>43350</v>
      </c>
      <c r="K19" s="29">
        <f t="shared" si="8"/>
        <v>53000</v>
      </c>
      <c r="L19" s="79">
        <f t="shared" si="11"/>
        <v>63550</v>
      </c>
      <c r="M19" s="26">
        <f t="shared" si="4"/>
        <v>43400</v>
      </c>
      <c r="N19" s="78">
        <f t="shared" si="9"/>
        <v>53100</v>
      </c>
      <c r="O19" s="30">
        <f t="shared" si="12"/>
        <v>63650</v>
      </c>
      <c r="Q19" s="41"/>
      <c r="R19" s="41"/>
      <c r="S19" s="41"/>
      <c r="T19" s="41"/>
    </row>
    <row r="20" spans="1:27" x14ac:dyDescent="0.25">
      <c r="A20" s="23">
        <v>11</v>
      </c>
      <c r="B20" s="24"/>
      <c r="C20" s="31"/>
      <c r="D20" s="94">
        <f t="shared" si="5"/>
        <v>52950</v>
      </c>
      <c r="E20" s="31"/>
      <c r="F20" s="78">
        <f t="shared" si="6"/>
        <v>53050</v>
      </c>
      <c r="G20" s="31"/>
      <c r="H20" s="29">
        <f t="shared" si="7"/>
        <v>53150</v>
      </c>
      <c r="I20" s="96">
        <f t="shared" si="10"/>
        <v>63650</v>
      </c>
      <c r="J20" s="31"/>
      <c r="K20" s="29">
        <f t="shared" si="8"/>
        <v>53100</v>
      </c>
      <c r="L20" s="79">
        <f t="shared" si="11"/>
        <v>63750</v>
      </c>
      <c r="M20" s="31"/>
      <c r="N20" s="78">
        <f t="shared" si="9"/>
        <v>53200</v>
      </c>
      <c r="O20" s="30">
        <f t="shared" si="12"/>
        <v>63850</v>
      </c>
      <c r="Q20" s="41"/>
      <c r="R20" s="41"/>
      <c r="S20" s="41"/>
      <c r="T20" s="41"/>
    </row>
    <row r="21" spans="1:27" x14ac:dyDescent="0.25">
      <c r="A21" s="23">
        <v>12</v>
      </c>
      <c r="B21" s="24"/>
      <c r="C21" s="31"/>
      <c r="D21" s="78">
        <f t="shared" si="5"/>
        <v>53050</v>
      </c>
      <c r="E21" s="31"/>
      <c r="F21" s="94">
        <f t="shared" si="6"/>
        <v>53150</v>
      </c>
      <c r="G21" s="31"/>
      <c r="H21" s="29">
        <f t="shared" si="7"/>
        <v>53250</v>
      </c>
      <c r="I21" s="79">
        <f t="shared" si="10"/>
        <v>63850</v>
      </c>
      <c r="J21" s="31"/>
      <c r="K21" s="29">
        <f t="shared" si="8"/>
        <v>53200</v>
      </c>
      <c r="L21" s="79">
        <f t="shared" si="11"/>
        <v>63950</v>
      </c>
      <c r="M21" s="31"/>
      <c r="N21" s="78">
        <f t="shared" si="9"/>
        <v>53300</v>
      </c>
      <c r="O21" s="30">
        <f t="shared" si="12"/>
        <v>64050</v>
      </c>
      <c r="Q21" s="41"/>
      <c r="R21" s="41"/>
      <c r="S21" s="41"/>
      <c r="T21" s="41"/>
    </row>
    <row r="22" spans="1:27" x14ac:dyDescent="0.25">
      <c r="A22" s="23">
        <v>13</v>
      </c>
      <c r="B22" s="24"/>
      <c r="C22" s="31"/>
      <c r="D22" s="78">
        <f t="shared" si="5"/>
        <v>53150</v>
      </c>
      <c r="E22" s="31"/>
      <c r="F22" s="78">
        <f t="shared" si="6"/>
        <v>53250</v>
      </c>
      <c r="G22" s="31"/>
      <c r="H22" s="29">
        <f t="shared" si="7"/>
        <v>53350</v>
      </c>
      <c r="I22" s="79">
        <f t="shared" si="10"/>
        <v>64050</v>
      </c>
      <c r="J22" s="31"/>
      <c r="K22" s="29">
        <f t="shared" si="8"/>
        <v>53300</v>
      </c>
      <c r="L22" s="79">
        <f t="shared" si="11"/>
        <v>64150</v>
      </c>
      <c r="M22" s="31"/>
      <c r="N22" s="78">
        <f t="shared" si="9"/>
        <v>53400</v>
      </c>
      <c r="O22" s="30">
        <f t="shared" si="12"/>
        <v>64250</v>
      </c>
      <c r="Q22" s="41"/>
      <c r="R22" s="41"/>
      <c r="S22" s="41"/>
      <c r="T22" s="41"/>
    </row>
    <row r="23" spans="1:27" x14ac:dyDescent="0.25">
      <c r="A23" s="23">
        <v>14</v>
      </c>
      <c r="B23" s="24"/>
      <c r="C23" s="31"/>
      <c r="D23" s="94">
        <f t="shared" si="5"/>
        <v>53250</v>
      </c>
      <c r="E23" s="31"/>
      <c r="F23" s="78">
        <f t="shared" si="6"/>
        <v>53350</v>
      </c>
      <c r="G23" s="31"/>
      <c r="H23" s="29">
        <f t="shared" si="7"/>
        <v>53450</v>
      </c>
      <c r="I23" s="79">
        <f t="shared" si="10"/>
        <v>64250</v>
      </c>
      <c r="J23" s="31"/>
      <c r="K23" s="29">
        <f t="shared" si="8"/>
        <v>53400</v>
      </c>
      <c r="L23" s="79">
        <f t="shared" si="11"/>
        <v>64350</v>
      </c>
      <c r="M23" s="31"/>
      <c r="N23" s="78">
        <f t="shared" si="9"/>
        <v>53500</v>
      </c>
      <c r="O23" s="30">
        <f t="shared" si="12"/>
        <v>64450</v>
      </c>
      <c r="Q23" s="41"/>
      <c r="R23" s="41"/>
      <c r="S23" s="41"/>
      <c r="T23" s="41"/>
    </row>
    <row r="24" spans="1:27" x14ac:dyDescent="0.25">
      <c r="A24" s="23">
        <v>15</v>
      </c>
      <c r="B24" s="24"/>
      <c r="C24" s="31"/>
      <c r="D24" s="78">
        <f t="shared" si="5"/>
        <v>53350</v>
      </c>
      <c r="E24" s="31"/>
      <c r="F24" s="78">
        <f t="shared" si="6"/>
        <v>53450</v>
      </c>
      <c r="G24" s="31"/>
      <c r="H24" s="95">
        <f t="shared" si="7"/>
        <v>53550</v>
      </c>
      <c r="I24" s="79">
        <f t="shared" si="10"/>
        <v>64450</v>
      </c>
      <c r="J24" s="31"/>
      <c r="K24" s="29">
        <f t="shared" si="8"/>
        <v>53500</v>
      </c>
      <c r="L24" s="79">
        <f t="shared" si="11"/>
        <v>64550</v>
      </c>
      <c r="M24" s="31"/>
      <c r="N24" s="78">
        <f t="shared" si="9"/>
        <v>53600</v>
      </c>
      <c r="O24" s="30">
        <f t="shared" si="12"/>
        <v>64650</v>
      </c>
      <c r="Q24" s="41"/>
      <c r="R24" s="41"/>
      <c r="S24" s="41"/>
      <c r="T24" s="41"/>
    </row>
    <row r="25" spans="1:27" x14ac:dyDescent="0.25">
      <c r="A25" s="23">
        <v>16</v>
      </c>
      <c r="B25" s="24"/>
      <c r="C25" s="31"/>
      <c r="D25" s="78">
        <f t="shared" si="5"/>
        <v>53450</v>
      </c>
      <c r="E25" s="31"/>
      <c r="F25" s="78">
        <f t="shared" si="6"/>
        <v>53550</v>
      </c>
      <c r="G25" s="31"/>
      <c r="H25" s="29">
        <f t="shared" si="7"/>
        <v>53650</v>
      </c>
      <c r="I25" s="79">
        <f t="shared" si="10"/>
        <v>64650</v>
      </c>
      <c r="J25" s="31"/>
      <c r="K25" s="29">
        <f t="shared" si="8"/>
        <v>53600</v>
      </c>
      <c r="L25" s="79">
        <f t="shared" si="11"/>
        <v>64750</v>
      </c>
      <c r="M25" s="31"/>
      <c r="N25" s="78">
        <f t="shared" si="9"/>
        <v>53700</v>
      </c>
      <c r="O25" s="97">
        <f t="shared" si="12"/>
        <v>64850</v>
      </c>
      <c r="Q25" s="41"/>
      <c r="R25" s="41"/>
      <c r="S25" s="41"/>
      <c r="T25" s="41"/>
    </row>
    <row r="26" spans="1:27" x14ac:dyDescent="0.25">
      <c r="A26" s="23">
        <v>17</v>
      </c>
      <c r="B26" s="24"/>
      <c r="C26" s="31"/>
      <c r="D26" s="78">
        <f t="shared" si="5"/>
        <v>53550</v>
      </c>
      <c r="E26" s="31"/>
      <c r="F26" s="78">
        <f t="shared" si="6"/>
        <v>53650</v>
      </c>
      <c r="G26" s="31"/>
      <c r="H26" s="29">
        <f t="shared" si="7"/>
        <v>53750</v>
      </c>
      <c r="I26" s="79">
        <f t="shared" si="10"/>
        <v>64850</v>
      </c>
      <c r="J26" s="31"/>
      <c r="K26" s="29">
        <f t="shared" si="8"/>
        <v>53700</v>
      </c>
      <c r="L26" s="79">
        <f t="shared" si="11"/>
        <v>64950</v>
      </c>
      <c r="M26" s="31"/>
      <c r="N26" s="78">
        <f t="shared" si="9"/>
        <v>53800</v>
      </c>
      <c r="O26" s="30">
        <f t="shared" si="12"/>
        <v>65050</v>
      </c>
      <c r="Q26" s="41"/>
      <c r="R26" s="41"/>
      <c r="S26" s="41"/>
      <c r="T26" s="41"/>
    </row>
    <row r="27" spans="1:27" x14ac:dyDescent="0.25">
      <c r="A27" s="23">
        <v>18</v>
      </c>
      <c r="B27" s="24"/>
      <c r="C27" s="31"/>
      <c r="D27" s="94">
        <f t="shared" si="5"/>
        <v>53650</v>
      </c>
      <c r="E27" s="31"/>
      <c r="F27" s="78">
        <f t="shared" si="6"/>
        <v>53750</v>
      </c>
      <c r="G27" s="31"/>
      <c r="H27" s="29">
        <f t="shared" si="7"/>
        <v>53850</v>
      </c>
      <c r="I27" s="79">
        <f t="shared" si="10"/>
        <v>65050</v>
      </c>
      <c r="J27" s="31"/>
      <c r="K27" s="29">
        <f t="shared" si="8"/>
        <v>53800</v>
      </c>
      <c r="L27" s="79">
        <f t="shared" si="11"/>
        <v>65150</v>
      </c>
      <c r="M27" s="31"/>
      <c r="N27" s="78">
        <f t="shared" si="9"/>
        <v>53900</v>
      </c>
      <c r="O27" s="30">
        <f t="shared" si="12"/>
        <v>65250</v>
      </c>
      <c r="Q27" s="41"/>
      <c r="R27" s="41"/>
      <c r="S27" s="41"/>
      <c r="T27" s="41"/>
    </row>
    <row r="28" spans="1:27" x14ac:dyDescent="0.25">
      <c r="A28" s="23">
        <v>19</v>
      </c>
      <c r="B28" s="24"/>
      <c r="C28" s="31"/>
      <c r="D28" s="78">
        <f t="shared" si="5"/>
        <v>53750</v>
      </c>
      <c r="E28" s="31"/>
      <c r="F28" s="78">
        <f t="shared" si="6"/>
        <v>53850</v>
      </c>
      <c r="G28" s="31"/>
      <c r="H28" s="29">
        <f t="shared" si="7"/>
        <v>53950</v>
      </c>
      <c r="I28" s="79">
        <f t="shared" si="10"/>
        <v>65250</v>
      </c>
      <c r="J28" s="31"/>
      <c r="K28" s="29">
        <f t="shared" si="8"/>
        <v>53900</v>
      </c>
      <c r="L28" s="79">
        <f t="shared" si="11"/>
        <v>65350</v>
      </c>
      <c r="M28" s="31"/>
      <c r="N28" s="78">
        <f t="shared" si="9"/>
        <v>54000</v>
      </c>
      <c r="O28" s="30">
        <f t="shared" si="12"/>
        <v>65450</v>
      </c>
      <c r="Q28" s="41"/>
      <c r="R28" s="41"/>
      <c r="S28" s="41"/>
      <c r="T28" s="41"/>
    </row>
    <row r="29" spans="1:27" x14ac:dyDescent="0.25">
      <c r="A29" s="23">
        <v>20</v>
      </c>
      <c r="B29" s="24"/>
      <c r="C29" s="31"/>
      <c r="D29" s="78">
        <f t="shared" si="5"/>
        <v>53850</v>
      </c>
      <c r="E29" s="31"/>
      <c r="F29" s="78">
        <f t="shared" si="6"/>
        <v>53950</v>
      </c>
      <c r="G29" s="31"/>
      <c r="H29" s="29">
        <f t="shared" si="7"/>
        <v>54050</v>
      </c>
      <c r="I29" s="79">
        <f t="shared" si="10"/>
        <v>65450</v>
      </c>
      <c r="J29" s="31"/>
      <c r="K29" s="29">
        <f t="shared" si="8"/>
        <v>54000</v>
      </c>
      <c r="L29" s="79">
        <f t="shared" si="11"/>
        <v>65550</v>
      </c>
      <c r="M29" s="31"/>
      <c r="N29" s="78">
        <f t="shared" si="9"/>
        <v>54100</v>
      </c>
      <c r="O29" s="30">
        <f t="shared" si="12"/>
        <v>65650</v>
      </c>
      <c r="Q29" s="41"/>
      <c r="R29" s="41"/>
      <c r="S29" s="41"/>
      <c r="T29" s="41"/>
    </row>
    <row r="30" spans="1:27" x14ac:dyDescent="0.25">
      <c r="A30" s="23">
        <v>21</v>
      </c>
      <c r="B30" s="24"/>
      <c r="C30" s="31"/>
      <c r="D30" s="94">
        <f t="shared" si="5"/>
        <v>53950</v>
      </c>
      <c r="E30" s="31"/>
      <c r="F30" s="78">
        <f t="shared" si="6"/>
        <v>54050</v>
      </c>
      <c r="G30" s="31"/>
      <c r="H30" s="29">
        <f t="shared" si="7"/>
        <v>54150</v>
      </c>
      <c r="I30" s="79">
        <f t="shared" si="10"/>
        <v>65650</v>
      </c>
      <c r="J30" s="31"/>
      <c r="K30" s="29">
        <f t="shared" si="8"/>
        <v>54100</v>
      </c>
      <c r="L30" s="79">
        <f t="shared" si="11"/>
        <v>65750</v>
      </c>
      <c r="M30" s="31"/>
      <c r="N30" s="78">
        <f t="shared" si="9"/>
        <v>54200</v>
      </c>
      <c r="O30" s="97">
        <f t="shared" si="12"/>
        <v>65850</v>
      </c>
      <c r="Q30" s="41"/>
      <c r="R30" s="41"/>
      <c r="S30" s="41"/>
      <c r="T30" s="41"/>
    </row>
    <row r="31" spans="1:27" x14ac:dyDescent="0.25">
      <c r="A31" s="23">
        <v>22</v>
      </c>
      <c r="B31" s="24"/>
      <c r="C31" s="31"/>
      <c r="D31" s="78">
        <f t="shared" si="5"/>
        <v>54050</v>
      </c>
      <c r="E31" s="31"/>
      <c r="F31" s="78">
        <f t="shared" si="6"/>
        <v>54150</v>
      </c>
      <c r="G31" s="31"/>
      <c r="H31" s="29">
        <f t="shared" si="7"/>
        <v>54250</v>
      </c>
      <c r="I31" s="79">
        <f t="shared" si="10"/>
        <v>65850</v>
      </c>
      <c r="J31" s="31"/>
      <c r="K31" s="29">
        <f t="shared" si="8"/>
        <v>54200</v>
      </c>
      <c r="L31" s="79">
        <f t="shared" si="11"/>
        <v>65950</v>
      </c>
      <c r="M31" s="31"/>
      <c r="N31" s="78">
        <f t="shared" si="9"/>
        <v>54300</v>
      </c>
      <c r="O31" s="30">
        <f t="shared" si="12"/>
        <v>66050</v>
      </c>
      <c r="Q31" s="41"/>
      <c r="R31" s="41"/>
      <c r="S31" s="41"/>
      <c r="T31" s="41"/>
    </row>
    <row r="32" spans="1:27" x14ac:dyDescent="0.25">
      <c r="A32" s="23">
        <v>23</v>
      </c>
      <c r="B32" s="24"/>
      <c r="C32" s="31"/>
      <c r="D32" s="78">
        <f t="shared" si="5"/>
        <v>54150</v>
      </c>
      <c r="E32" s="31"/>
      <c r="F32" s="78">
        <f t="shared" si="6"/>
        <v>54250</v>
      </c>
      <c r="G32" s="31"/>
      <c r="H32" s="29">
        <f t="shared" si="7"/>
        <v>54350</v>
      </c>
      <c r="I32" s="79">
        <f t="shared" si="10"/>
        <v>66050</v>
      </c>
      <c r="J32" s="31"/>
      <c r="K32" s="29">
        <f t="shared" si="8"/>
        <v>54300</v>
      </c>
      <c r="L32" s="79">
        <f t="shared" si="11"/>
        <v>66150</v>
      </c>
      <c r="M32" s="31"/>
      <c r="N32" s="78">
        <f t="shared" si="9"/>
        <v>54400</v>
      </c>
      <c r="O32" s="97">
        <f t="shared" si="12"/>
        <v>66250</v>
      </c>
      <c r="Q32" s="41"/>
      <c r="R32" s="41"/>
      <c r="S32" s="41"/>
      <c r="T32" s="41"/>
    </row>
    <row r="33" spans="1:20" x14ac:dyDescent="0.25">
      <c r="A33" s="23">
        <v>24</v>
      </c>
      <c r="B33" s="24"/>
      <c r="C33" s="31"/>
      <c r="D33" s="78">
        <f t="shared" si="5"/>
        <v>54250</v>
      </c>
      <c r="E33" s="31"/>
      <c r="F33" s="78">
        <f t="shared" si="6"/>
        <v>54350</v>
      </c>
      <c r="G33" s="31"/>
      <c r="H33" s="29">
        <f t="shared" si="7"/>
        <v>54450</v>
      </c>
      <c r="I33" s="79">
        <f t="shared" si="10"/>
        <v>66250</v>
      </c>
      <c r="J33" s="31"/>
      <c r="K33" s="29">
        <f t="shared" si="8"/>
        <v>54400</v>
      </c>
      <c r="L33" s="79">
        <f t="shared" si="11"/>
        <v>66350</v>
      </c>
      <c r="M33" s="31"/>
      <c r="N33" s="78">
        <f t="shared" si="9"/>
        <v>54500</v>
      </c>
      <c r="O33" s="30">
        <f t="shared" si="12"/>
        <v>66450</v>
      </c>
      <c r="Q33" s="41"/>
      <c r="R33" s="41"/>
      <c r="S33" s="41"/>
      <c r="T33" s="41"/>
    </row>
    <row r="34" spans="1:20" x14ac:dyDescent="0.25">
      <c r="A34" s="23">
        <v>25</v>
      </c>
      <c r="B34" s="24"/>
      <c r="C34" s="31"/>
      <c r="D34" s="94">
        <f t="shared" si="5"/>
        <v>54350</v>
      </c>
      <c r="E34" s="31"/>
      <c r="F34" s="78">
        <f t="shared" si="6"/>
        <v>54450</v>
      </c>
      <c r="G34" s="31"/>
      <c r="H34" s="29">
        <f t="shared" si="7"/>
        <v>54550</v>
      </c>
      <c r="I34" s="79">
        <f t="shared" si="10"/>
        <v>66450</v>
      </c>
      <c r="J34" s="31"/>
      <c r="K34" s="29">
        <f t="shared" si="8"/>
        <v>54500</v>
      </c>
      <c r="L34" s="79">
        <f t="shared" si="11"/>
        <v>66550</v>
      </c>
      <c r="M34" s="31"/>
      <c r="N34" s="78">
        <f t="shared" si="9"/>
        <v>54600</v>
      </c>
      <c r="O34" s="30">
        <f t="shared" si="12"/>
        <v>66650</v>
      </c>
      <c r="Q34" s="41"/>
      <c r="R34" s="41"/>
      <c r="S34" s="41"/>
      <c r="T34" s="41"/>
    </row>
    <row r="35" spans="1:20" x14ac:dyDescent="0.25">
      <c r="A35" s="23">
        <v>26</v>
      </c>
      <c r="B35" s="24"/>
      <c r="C35" s="31"/>
      <c r="D35" s="78">
        <f t="shared" si="5"/>
        <v>54450</v>
      </c>
      <c r="E35" s="31"/>
      <c r="F35" s="78">
        <f t="shared" si="6"/>
        <v>54550</v>
      </c>
      <c r="G35" s="31"/>
      <c r="H35" s="29">
        <f t="shared" si="7"/>
        <v>54650</v>
      </c>
      <c r="I35" s="79">
        <f t="shared" si="10"/>
        <v>66650</v>
      </c>
      <c r="J35" s="31"/>
      <c r="K35" s="29">
        <f t="shared" si="8"/>
        <v>54600</v>
      </c>
      <c r="L35" s="79">
        <f t="shared" si="11"/>
        <v>66750</v>
      </c>
      <c r="M35" s="31"/>
      <c r="N35" s="78">
        <f t="shared" si="9"/>
        <v>54700</v>
      </c>
      <c r="O35" s="30">
        <f t="shared" si="12"/>
        <v>66850</v>
      </c>
      <c r="Q35" s="41"/>
      <c r="R35" s="41"/>
      <c r="S35" s="41"/>
      <c r="T35" s="41"/>
    </row>
    <row r="36" spans="1:20" x14ac:dyDescent="0.25">
      <c r="A36" s="23">
        <v>27</v>
      </c>
      <c r="B36" s="24"/>
      <c r="C36" s="31"/>
      <c r="D36" s="78">
        <f t="shared" si="5"/>
        <v>54550</v>
      </c>
      <c r="E36" s="31"/>
      <c r="F36" s="78">
        <f t="shared" si="6"/>
        <v>54650</v>
      </c>
      <c r="G36" s="31"/>
      <c r="H36" s="29">
        <f t="shared" si="7"/>
        <v>54750</v>
      </c>
      <c r="I36" s="79">
        <f t="shared" si="10"/>
        <v>66850</v>
      </c>
      <c r="J36" s="31"/>
      <c r="K36" s="29">
        <f t="shared" si="8"/>
        <v>54700</v>
      </c>
      <c r="L36" s="79">
        <f t="shared" si="11"/>
        <v>66950</v>
      </c>
      <c r="M36" s="31"/>
      <c r="N36" s="78">
        <f t="shared" si="9"/>
        <v>54800</v>
      </c>
      <c r="O36" s="30">
        <f t="shared" si="12"/>
        <v>67050</v>
      </c>
      <c r="Q36" s="41"/>
      <c r="R36" s="41"/>
    </row>
    <row r="37" spans="1:20" x14ac:dyDescent="0.25">
      <c r="A37" s="23">
        <v>28</v>
      </c>
      <c r="B37" s="24"/>
      <c r="C37" s="31"/>
      <c r="D37" s="78">
        <f t="shared" si="5"/>
        <v>54650</v>
      </c>
      <c r="E37" s="31"/>
      <c r="F37" s="78">
        <f t="shared" si="6"/>
        <v>54750</v>
      </c>
      <c r="G37" s="31"/>
      <c r="H37" s="29">
        <f t="shared" si="7"/>
        <v>54850</v>
      </c>
      <c r="I37" s="79">
        <f t="shared" si="10"/>
        <v>67050</v>
      </c>
      <c r="J37" s="31"/>
      <c r="K37" s="29">
        <f t="shared" si="8"/>
        <v>54800</v>
      </c>
      <c r="L37" s="79">
        <f t="shared" si="11"/>
        <v>67150</v>
      </c>
      <c r="M37" s="31"/>
      <c r="N37" s="78">
        <f t="shared" si="9"/>
        <v>54900</v>
      </c>
      <c r="O37" s="30">
        <f t="shared" si="12"/>
        <v>67250</v>
      </c>
      <c r="Q37" s="41"/>
      <c r="R37" s="41"/>
    </row>
    <row r="38" spans="1:20" x14ac:dyDescent="0.25">
      <c r="A38" s="23">
        <v>29</v>
      </c>
      <c r="B38" s="24"/>
      <c r="C38" s="31"/>
      <c r="D38" s="78">
        <f t="shared" si="5"/>
        <v>54750</v>
      </c>
      <c r="E38" s="31"/>
      <c r="F38" s="78">
        <f t="shared" si="6"/>
        <v>54850</v>
      </c>
      <c r="G38" s="31"/>
      <c r="H38" s="29">
        <f t="shared" si="7"/>
        <v>54950</v>
      </c>
      <c r="I38" s="79">
        <f t="shared" si="10"/>
        <v>67250</v>
      </c>
      <c r="J38" s="31"/>
      <c r="K38" s="29">
        <f t="shared" si="8"/>
        <v>54900</v>
      </c>
      <c r="L38" s="79">
        <f t="shared" si="11"/>
        <v>67350</v>
      </c>
      <c r="M38" s="31"/>
      <c r="N38" s="78">
        <f t="shared" si="9"/>
        <v>55000</v>
      </c>
      <c r="O38" s="30">
        <f t="shared" si="12"/>
        <v>67450</v>
      </c>
      <c r="Q38" s="41"/>
      <c r="R38" s="41"/>
    </row>
    <row r="39" spans="1:20" x14ac:dyDescent="0.25">
      <c r="A39" s="23">
        <v>30</v>
      </c>
      <c r="B39" s="24"/>
      <c r="C39" s="31"/>
      <c r="D39" s="78">
        <f>+D38+100</f>
        <v>54850</v>
      </c>
      <c r="E39" s="31"/>
      <c r="F39" s="78">
        <f>F38+100</f>
        <v>54950</v>
      </c>
      <c r="G39" s="31"/>
      <c r="H39" s="29">
        <f>+H38+100</f>
        <v>55050</v>
      </c>
      <c r="I39" s="79">
        <f t="shared" si="10"/>
        <v>67450</v>
      </c>
      <c r="J39" s="31"/>
      <c r="K39" s="29">
        <f>+K38+100</f>
        <v>55000</v>
      </c>
      <c r="L39" s="79">
        <f>+L38+200</f>
        <v>67550</v>
      </c>
      <c r="M39" s="31"/>
      <c r="N39" s="78">
        <f>+N38+100</f>
        <v>55100</v>
      </c>
      <c r="O39" s="30">
        <f>+O38+200</f>
        <v>67650</v>
      </c>
    </row>
    <row r="40" spans="1:20" x14ac:dyDescent="0.25">
      <c r="A40" s="23">
        <v>31</v>
      </c>
      <c r="B40" s="24"/>
      <c r="C40" s="31"/>
      <c r="D40" s="78">
        <f t="shared" ref="D40:D42" si="13">+D39+100</f>
        <v>54950</v>
      </c>
      <c r="E40" s="31"/>
      <c r="F40" s="78">
        <f t="shared" ref="F40:F42" si="14">F39+100</f>
        <v>55050</v>
      </c>
      <c r="G40" s="31"/>
      <c r="H40" s="29">
        <f t="shared" ref="H40:H42" si="15">+H39+100</f>
        <v>55150</v>
      </c>
      <c r="I40" s="79">
        <f t="shared" si="10"/>
        <v>67650</v>
      </c>
      <c r="J40" s="31"/>
      <c r="K40" s="29">
        <f t="shared" ref="K40:K42" si="16">+K39+100</f>
        <v>55100</v>
      </c>
      <c r="L40" s="79">
        <f t="shared" ref="L40:L42" si="17">+L39+200</f>
        <v>67750</v>
      </c>
      <c r="M40" s="31"/>
      <c r="N40" s="78">
        <f t="shared" ref="N40:N42" si="18">+N39+100</f>
        <v>55200</v>
      </c>
      <c r="O40" s="30">
        <f t="shared" ref="O40:O42" si="19">+O39+200</f>
        <v>67850</v>
      </c>
    </row>
    <row r="41" spans="1:20" x14ac:dyDescent="0.25">
      <c r="A41" s="23">
        <v>32</v>
      </c>
      <c r="B41" s="24"/>
      <c r="C41" s="31"/>
      <c r="D41" s="78">
        <f t="shared" si="13"/>
        <v>55050</v>
      </c>
      <c r="E41" s="31"/>
      <c r="F41" s="78">
        <f t="shared" si="14"/>
        <v>55150</v>
      </c>
      <c r="G41" s="31"/>
      <c r="H41" s="29">
        <f t="shared" si="15"/>
        <v>55250</v>
      </c>
      <c r="I41" s="79">
        <f t="shared" si="10"/>
        <v>67850</v>
      </c>
      <c r="J41" s="31"/>
      <c r="K41" s="29">
        <f t="shared" si="16"/>
        <v>55200</v>
      </c>
      <c r="L41" s="79">
        <f t="shared" si="17"/>
        <v>67950</v>
      </c>
      <c r="M41" s="31"/>
      <c r="N41" s="78">
        <f t="shared" si="18"/>
        <v>55300</v>
      </c>
      <c r="O41" s="30">
        <f t="shared" si="19"/>
        <v>68050</v>
      </c>
    </row>
    <row r="42" spans="1:20" ht="15.75" thickBot="1" x14ac:dyDescent="0.3">
      <c r="A42" s="23">
        <v>33</v>
      </c>
      <c r="B42" s="24"/>
      <c r="C42" s="32"/>
      <c r="D42" s="85">
        <f t="shared" si="13"/>
        <v>55150</v>
      </c>
      <c r="E42" s="32"/>
      <c r="F42" s="85">
        <f t="shared" si="14"/>
        <v>55250</v>
      </c>
      <c r="G42" s="32"/>
      <c r="H42" s="92">
        <f t="shared" si="15"/>
        <v>55350</v>
      </c>
      <c r="I42" s="79">
        <f t="shared" si="10"/>
        <v>68050</v>
      </c>
      <c r="J42" s="32"/>
      <c r="K42" s="92">
        <f t="shared" si="16"/>
        <v>55300</v>
      </c>
      <c r="L42" s="86">
        <f t="shared" si="17"/>
        <v>68150</v>
      </c>
      <c r="M42" s="32"/>
      <c r="N42" s="85">
        <f t="shared" si="18"/>
        <v>55400</v>
      </c>
      <c r="O42" s="40">
        <f t="shared" si="19"/>
        <v>68250</v>
      </c>
    </row>
    <row r="43" spans="1:20" x14ac:dyDescent="0.25">
      <c r="A43" s="33"/>
      <c r="B43" s="33"/>
      <c r="C43" s="82" t="s">
        <v>13</v>
      </c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5" spans="1:20" x14ac:dyDescent="0.25">
      <c r="C45" s="73" t="s">
        <v>91</v>
      </c>
      <c r="D45" s="73"/>
      <c r="E45" s="73"/>
      <c r="F45" s="73"/>
      <c r="G45" s="73"/>
      <c r="H45" s="73"/>
      <c r="I45" s="73"/>
      <c r="J45" s="74"/>
    </row>
    <row r="46" spans="1:20" x14ac:dyDescent="0.25">
      <c r="C46" s="74"/>
      <c r="D46" s="74"/>
      <c r="E46" s="74"/>
      <c r="F46" s="74"/>
      <c r="G46" s="74"/>
      <c r="H46" s="74"/>
      <c r="I46" s="74"/>
      <c r="J46" s="74"/>
    </row>
    <row r="47" spans="1:20" x14ac:dyDescent="0.25">
      <c r="C47" s="75" t="s">
        <v>82</v>
      </c>
      <c r="D47" s="75"/>
      <c r="E47" s="75"/>
      <c r="F47" s="75"/>
      <c r="G47" s="75"/>
      <c r="H47" s="75"/>
      <c r="I47" s="75"/>
      <c r="J47" s="76"/>
    </row>
    <row r="48" spans="1:20" x14ac:dyDescent="0.25">
      <c r="C48" s="74" t="s">
        <v>83</v>
      </c>
      <c r="D48" s="76"/>
      <c r="E48" s="76"/>
      <c r="F48" s="76"/>
      <c r="G48" s="76"/>
      <c r="H48" s="76"/>
      <c r="I48" s="74"/>
      <c r="J48" s="76"/>
    </row>
    <row r="49" spans="3:10" x14ac:dyDescent="0.25">
      <c r="C49" s="74" t="s">
        <v>84</v>
      </c>
      <c r="D49" s="74"/>
      <c r="E49" s="74"/>
      <c r="F49" s="74"/>
      <c r="G49" s="74"/>
      <c r="H49" s="74"/>
      <c r="I49" s="74"/>
      <c r="J49" s="76"/>
    </row>
    <row r="50" spans="3:10" x14ac:dyDescent="0.25">
      <c r="C50" s="74" t="s">
        <v>88</v>
      </c>
      <c r="D50" s="76"/>
      <c r="E50" s="76"/>
      <c r="F50" s="76"/>
      <c r="G50" s="76"/>
      <c r="H50" s="76"/>
      <c r="I50" s="74"/>
      <c r="J50" s="76"/>
    </row>
    <row r="51" spans="3:10" x14ac:dyDescent="0.25">
      <c r="C51" s="74"/>
      <c r="D51" s="76"/>
      <c r="E51" s="76"/>
      <c r="F51" s="76"/>
      <c r="G51" s="76"/>
      <c r="H51" s="76"/>
      <c r="I51" s="74"/>
      <c r="J51" s="76"/>
    </row>
    <row r="52" spans="3:10" x14ac:dyDescent="0.25">
      <c r="C52" s="74" t="s">
        <v>85</v>
      </c>
      <c r="D52" s="76"/>
      <c r="E52" s="76"/>
      <c r="F52" s="76"/>
      <c r="G52" s="76"/>
      <c r="H52" s="76"/>
      <c r="I52" s="74"/>
      <c r="J52" s="76"/>
    </row>
    <row r="53" spans="3:10" x14ac:dyDescent="0.25">
      <c r="C53" s="74" t="s">
        <v>89</v>
      </c>
      <c r="D53" s="74"/>
      <c r="E53" s="74"/>
      <c r="F53" s="74"/>
      <c r="G53" s="74"/>
      <c r="H53" s="74"/>
      <c r="I53" s="74"/>
      <c r="J53" s="74"/>
    </row>
    <row r="54" spans="3:10" x14ac:dyDescent="0.25">
      <c r="C54" s="74" t="s">
        <v>86</v>
      </c>
      <c r="D54" s="74"/>
      <c r="E54" s="74"/>
      <c r="F54" s="74"/>
      <c r="G54" s="74"/>
      <c r="H54" s="74"/>
      <c r="I54" s="74"/>
      <c r="J54" s="74"/>
    </row>
    <row r="55" spans="3:10" x14ac:dyDescent="0.25">
      <c r="C55" s="74"/>
      <c r="D55" s="74"/>
      <c r="E55" s="74"/>
      <c r="F55" s="74"/>
      <c r="G55" s="74"/>
      <c r="H55" s="74"/>
      <c r="I55" s="74"/>
      <c r="J55" s="74"/>
    </row>
    <row r="56" spans="3:10" x14ac:dyDescent="0.25">
      <c r="C56" s="74"/>
      <c r="D56" s="76"/>
      <c r="E56" s="76"/>
      <c r="F56" s="76"/>
      <c r="G56" s="76"/>
      <c r="H56" s="76"/>
      <c r="I56" s="74"/>
      <c r="J56" s="76"/>
    </row>
    <row r="57" spans="3:10" x14ac:dyDescent="0.25">
      <c r="C57" s="74"/>
      <c r="D57" s="76"/>
      <c r="E57" s="76"/>
      <c r="F57" s="76"/>
      <c r="G57" s="76"/>
      <c r="H57" s="76"/>
      <c r="I57" s="74"/>
      <c r="J57" s="76"/>
    </row>
    <row r="58" spans="3:10" x14ac:dyDescent="0.25">
      <c r="C58" s="77" t="s">
        <v>90</v>
      </c>
      <c r="D58" s="76"/>
      <c r="E58" s="76"/>
      <c r="F58" s="76"/>
      <c r="G58" s="76"/>
      <c r="H58" s="76"/>
      <c r="I58" s="74"/>
      <c r="J58" s="76"/>
    </row>
  </sheetData>
  <mergeCells count="5">
    <mergeCell ref="C7:D7"/>
    <mergeCell ref="E7:F7"/>
    <mergeCell ref="G7:I7"/>
    <mergeCell ref="J7:L7"/>
    <mergeCell ref="M7:O7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1" topLeftCell="A2" activePane="bottomLeft" state="frozen"/>
      <selection pane="bottomLeft" activeCell="D66" sqref="D66"/>
    </sheetView>
  </sheetViews>
  <sheetFormatPr defaultColWidth="9.140625" defaultRowHeight="15" x14ac:dyDescent="0.25"/>
  <cols>
    <col min="1" max="1" width="22.7109375" style="70" customWidth="1"/>
    <col min="2" max="2" width="28.140625" style="70" bestFit="1" customWidth="1"/>
    <col min="3" max="3" width="12.5703125" style="70" bestFit="1" customWidth="1"/>
    <col min="4" max="4" width="10.140625" style="70" bestFit="1" customWidth="1"/>
    <col min="5" max="5" width="8.85546875" style="72" bestFit="1" customWidth="1"/>
    <col min="6" max="6" width="7" style="72" bestFit="1" customWidth="1"/>
    <col min="7" max="7" width="8" style="72" bestFit="1" customWidth="1"/>
    <col min="8" max="8" width="14.28515625" style="70" bestFit="1" customWidth="1"/>
    <col min="9" max="9" width="12.85546875" style="71" bestFit="1" customWidth="1"/>
    <col min="10" max="10" width="9.140625" style="70"/>
    <col min="11" max="11" width="19" style="70" bestFit="1" customWidth="1"/>
    <col min="12" max="12" width="24.5703125" style="70" bestFit="1" customWidth="1"/>
    <col min="13" max="13" width="10.85546875" style="70" bestFit="1" customWidth="1"/>
    <col min="14" max="16384" width="9.140625" style="70"/>
  </cols>
  <sheetData>
    <row r="1" spans="1:13" x14ac:dyDescent="0.25">
      <c r="A1" s="49" t="s">
        <v>15</v>
      </c>
      <c r="B1" s="49" t="s">
        <v>16</v>
      </c>
      <c r="C1" s="49" t="s">
        <v>17</v>
      </c>
      <c r="D1" s="49" t="s">
        <v>80</v>
      </c>
      <c r="E1" s="49" t="s">
        <v>19</v>
      </c>
      <c r="F1" s="50" t="s">
        <v>20</v>
      </c>
      <c r="G1" s="50" t="s">
        <v>21</v>
      </c>
      <c r="H1" s="49" t="s">
        <v>22</v>
      </c>
      <c r="I1" s="51" t="s">
        <v>74</v>
      </c>
      <c r="J1" s="52"/>
      <c r="K1" s="53" t="s">
        <v>23</v>
      </c>
      <c r="L1" s="53" t="s">
        <v>24</v>
      </c>
      <c r="M1" s="53" t="s">
        <v>22</v>
      </c>
    </row>
    <row r="2" spans="1:13" x14ac:dyDescent="0.25">
      <c r="A2" s="54"/>
      <c r="B2" s="54"/>
      <c r="C2" s="55"/>
      <c r="D2" s="56"/>
      <c r="E2" s="42"/>
      <c r="F2" s="43"/>
      <c r="G2" s="43"/>
      <c r="H2" s="42"/>
      <c r="I2" s="44"/>
      <c r="J2" s="42"/>
      <c r="K2" s="42"/>
      <c r="L2" s="42"/>
      <c r="M2" s="42"/>
    </row>
    <row r="3" spans="1:13" x14ac:dyDescent="0.25">
      <c r="A3" s="57" t="s">
        <v>25</v>
      </c>
      <c r="B3" s="57" t="s">
        <v>26</v>
      </c>
      <c r="C3" s="58">
        <v>4219.38</v>
      </c>
      <c r="D3" s="59">
        <v>0.7</v>
      </c>
      <c r="E3" s="42"/>
      <c r="F3" s="43"/>
      <c r="G3" s="43"/>
      <c r="H3" s="42"/>
      <c r="I3" s="44"/>
      <c r="J3" s="42"/>
      <c r="K3" s="42"/>
      <c r="L3" s="42"/>
      <c r="M3" s="42"/>
    </row>
    <row r="4" spans="1:13" x14ac:dyDescent="0.25">
      <c r="A4" s="54" t="s">
        <v>27</v>
      </c>
      <c r="B4" s="54" t="s">
        <v>28</v>
      </c>
      <c r="C4" s="55">
        <v>37540</v>
      </c>
      <c r="D4" s="56">
        <v>0</v>
      </c>
      <c r="E4" s="42"/>
      <c r="F4" s="43"/>
      <c r="G4" s="43"/>
      <c r="H4" s="42">
        <f>M4</f>
        <v>39792.400000000001</v>
      </c>
      <c r="I4" s="44">
        <f t="shared" ref="I4:I12" si="0">H4/C4-1</f>
        <v>6.0000000000000053E-2</v>
      </c>
      <c r="J4" s="42"/>
      <c r="K4" s="42">
        <f>C4*1.06</f>
        <v>39792.400000000001</v>
      </c>
      <c r="L4" s="42">
        <f>K4</f>
        <v>39792.400000000001</v>
      </c>
      <c r="M4" s="42">
        <f>L4</f>
        <v>39792.400000000001</v>
      </c>
    </row>
    <row r="5" spans="1:13" x14ac:dyDescent="0.25">
      <c r="A5" s="54" t="s">
        <v>29</v>
      </c>
      <c r="B5" s="54" t="s">
        <v>30</v>
      </c>
      <c r="C5" s="55">
        <v>18590</v>
      </c>
      <c r="D5" s="56">
        <v>0</v>
      </c>
      <c r="E5" s="42"/>
      <c r="F5" s="43"/>
      <c r="G5" s="43"/>
      <c r="H5" s="42">
        <f t="shared" ref="H5:H12" si="1">M5</f>
        <v>19705.400000000001</v>
      </c>
      <c r="I5" s="44">
        <f t="shared" si="0"/>
        <v>6.0000000000000053E-2</v>
      </c>
      <c r="J5" s="42"/>
      <c r="K5" s="42">
        <f t="shared" ref="K5:K12" si="2">C5*1.06</f>
        <v>19705.400000000001</v>
      </c>
      <c r="L5" s="42">
        <f t="shared" ref="L5:M12" si="3">K5</f>
        <v>19705.400000000001</v>
      </c>
      <c r="M5" s="42">
        <f t="shared" si="3"/>
        <v>19705.400000000001</v>
      </c>
    </row>
    <row r="6" spans="1:13" x14ac:dyDescent="0.25">
      <c r="A6" s="54" t="s">
        <v>31</v>
      </c>
      <c r="B6" s="54" t="s">
        <v>30</v>
      </c>
      <c r="C6" s="55">
        <v>19360</v>
      </c>
      <c r="D6" s="56">
        <v>0</v>
      </c>
      <c r="E6" s="42"/>
      <c r="F6" s="43"/>
      <c r="G6" s="43"/>
      <c r="H6" s="42">
        <f t="shared" si="1"/>
        <v>20521.600000000002</v>
      </c>
      <c r="I6" s="44">
        <f t="shared" si="0"/>
        <v>6.0000000000000053E-2</v>
      </c>
      <c r="J6" s="42"/>
      <c r="K6" s="42">
        <f t="shared" si="2"/>
        <v>20521.600000000002</v>
      </c>
      <c r="L6" s="42">
        <f t="shared" si="3"/>
        <v>20521.600000000002</v>
      </c>
      <c r="M6" s="42">
        <f t="shared" si="3"/>
        <v>20521.600000000002</v>
      </c>
    </row>
    <row r="7" spans="1:13" x14ac:dyDescent="0.25">
      <c r="A7" s="54" t="s">
        <v>32</v>
      </c>
      <c r="B7" s="54" t="s">
        <v>30</v>
      </c>
      <c r="C7" s="55">
        <v>19360</v>
      </c>
      <c r="D7" s="56">
        <v>0</v>
      </c>
      <c r="E7" s="42"/>
      <c r="F7" s="43"/>
      <c r="G7" s="43"/>
      <c r="H7" s="42">
        <f t="shared" si="1"/>
        <v>20521.600000000002</v>
      </c>
      <c r="I7" s="44">
        <f t="shared" si="0"/>
        <v>6.0000000000000053E-2</v>
      </c>
      <c r="J7" s="42"/>
      <c r="K7" s="42">
        <f t="shared" si="2"/>
        <v>20521.600000000002</v>
      </c>
      <c r="L7" s="42">
        <f t="shared" si="3"/>
        <v>20521.600000000002</v>
      </c>
      <c r="M7" s="42">
        <f t="shared" si="3"/>
        <v>20521.600000000002</v>
      </c>
    </row>
    <row r="8" spans="1:13" x14ac:dyDescent="0.25">
      <c r="A8" s="54" t="s">
        <v>33</v>
      </c>
      <c r="B8" s="54" t="s">
        <v>30</v>
      </c>
      <c r="C8" s="55">
        <v>19360</v>
      </c>
      <c r="D8" s="56">
        <v>0</v>
      </c>
      <c r="E8" s="42"/>
      <c r="F8" s="43"/>
      <c r="G8" s="43"/>
      <c r="H8" s="42">
        <f t="shared" si="1"/>
        <v>20521.600000000002</v>
      </c>
      <c r="I8" s="44">
        <f t="shared" si="0"/>
        <v>6.0000000000000053E-2</v>
      </c>
      <c r="J8" s="42"/>
      <c r="K8" s="42">
        <f t="shared" si="2"/>
        <v>20521.600000000002</v>
      </c>
      <c r="L8" s="42">
        <f t="shared" si="3"/>
        <v>20521.600000000002</v>
      </c>
      <c r="M8" s="42">
        <f t="shared" si="3"/>
        <v>20521.600000000002</v>
      </c>
    </row>
    <row r="9" spans="1:13" x14ac:dyDescent="0.25">
      <c r="A9" s="54" t="s">
        <v>34</v>
      </c>
      <c r="B9" s="54" t="s">
        <v>30</v>
      </c>
      <c r="C9" s="55">
        <v>5940</v>
      </c>
      <c r="D9" s="56">
        <v>0</v>
      </c>
      <c r="E9" s="42"/>
      <c r="F9" s="43"/>
      <c r="G9" s="43"/>
      <c r="H9" s="42">
        <f t="shared" si="1"/>
        <v>6296.4000000000005</v>
      </c>
      <c r="I9" s="44">
        <f t="shared" si="0"/>
        <v>6.0000000000000053E-2</v>
      </c>
      <c r="J9" s="42"/>
      <c r="K9" s="42">
        <f t="shared" si="2"/>
        <v>6296.4000000000005</v>
      </c>
      <c r="L9" s="42">
        <f t="shared" si="3"/>
        <v>6296.4000000000005</v>
      </c>
      <c r="M9" s="42">
        <f t="shared" si="3"/>
        <v>6296.4000000000005</v>
      </c>
    </row>
    <row r="10" spans="1:13" x14ac:dyDescent="0.25">
      <c r="A10" s="54" t="s">
        <v>35</v>
      </c>
      <c r="B10" s="54" t="s">
        <v>36</v>
      </c>
      <c r="C10" s="55">
        <v>22770</v>
      </c>
      <c r="D10" s="56">
        <v>0</v>
      </c>
      <c r="E10" s="42"/>
      <c r="F10" s="43"/>
      <c r="G10" s="43"/>
      <c r="H10" s="42">
        <f t="shared" si="1"/>
        <v>24136.2</v>
      </c>
      <c r="I10" s="44">
        <f t="shared" si="0"/>
        <v>6.0000000000000053E-2</v>
      </c>
      <c r="J10" s="42"/>
      <c r="K10" s="42">
        <f t="shared" si="2"/>
        <v>24136.2</v>
      </c>
      <c r="L10" s="42">
        <f t="shared" si="3"/>
        <v>24136.2</v>
      </c>
      <c r="M10" s="42">
        <f t="shared" si="3"/>
        <v>24136.2</v>
      </c>
    </row>
    <row r="11" spans="1:13" x14ac:dyDescent="0.25">
      <c r="A11" s="60"/>
      <c r="B11" s="60"/>
      <c r="C11" s="61"/>
      <c r="D11" s="61"/>
      <c r="E11" s="42"/>
      <c r="F11" s="43"/>
      <c r="G11" s="43"/>
      <c r="H11" s="62"/>
      <c r="I11" s="63"/>
      <c r="J11" s="42"/>
      <c r="K11" s="62"/>
      <c r="L11" s="62"/>
      <c r="M11" s="62"/>
    </row>
    <row r="12" spans="1:13" x14ac:dyDescent="0.25">
      <c r="A12" s="64" t="s">
        <v>37</v>
      </c>
      <c r="B12" s="60"/>
      <c r="C12" s="65">
        <v>147139.38</v>
      </c>
      <c r="D12" s="66">
        <v>0.7</v>
      </c>
      <c r="E12" s="42"/>
      <c r="F12" s="43"/>
      <c r="G12" s="43"/>
      <c r="H12" s="52">
        <f t="shared" si="1"/>
        <v>155967.74280000001</v>
      </c>
      <c r="I12" s="67">
        <f t="shared" si="0"/>
        <v>6.0000000000000053E-2</v>
      </c>
      <c r="J12" s="52"/>
      <c r="K12" s="52">
        <f t="shared" si="2"/>
        <v>155967.74280000001</v>
      </c>
      <c r="L12" s="52">
        <f t="shared" si="3"/>
        <v>155967.74280000001</v>
      </c>
      <c r="M12" s="52">
        <f t="shared" si="3"/>
        <v>155967.74280000001</v>
      </c>
    </row>
    <row r="13" spans="1:13" x14ac:dyDescent="0.25">
      <c r="A13" s="49"/>
      <c r="B13" s="49"/>
      <c r="C13" s="49"/>
      <c r="D13" s="49"/>
      <c r="E13" s="42"/>
      <c r="F13" s="43"/>
      <c r="G13" s="43"/>
      <c r="H13" s="42"/>
      <c r="I13" s="44"/>
      <c r="J13" s="42"/>
      <c r="K13" s="42"/>
      <c r="L13" s="42"/>
      <c r="M13" s="42"/>
    </row>
    <row r="14" spans="1:13" x14ac:dyDescent="0.25">
      <c r="A14" s="47" t="s">
        <v>14</v>
      </c>
      <c r="B14" s="48"/>
      <c r="C14" s="48"/>
      <c r="D14" s="48"/>
      <c r="E14" s="42"/>
      <c r="F14" s="43"/>
      <c r="G14" s="43"/>
      <c r="H14" s="42"/>
      <c r="I14" s="44"/>
      <c r="J14" s="42"/>
      <c r="K14" s="42"/>
      <c r="L14" s="42"/>
      <c r="M14" s="42"/>
    </row>
    <row r="15" spans="1:13" x14ac:dyDescent="0.25">
      <c r="A15" s="45" t="s">
        <v>38</v>
      </c>
      <c r="B15" s="46"/>
      <c r="C15" s="46"/>
      <c r="D15" s="46"/>
      <c r="E15" s="42"/>
      <c r="F15" s="43"/>
      <c r="G15" s="43"/>
      <c r="H15" s="42"/>
      <c r="I15" s="44"/>
      <c r="J15" s="42"/>
      <c r="K15" s="42"/>
      <c r="L15" s="42"/>
      <c r="M15" s="42"/>
    </row>
    <row r="16" spans="1:13" x14ac:dyDescent="0.25">
      <c r="A16" s="60"/>
      <c r="B16" s="60"/>
      <c r="C16" s="61"/>
      <c r="D16" s="61"/>
      <c r="E16" s="42"/>
      <c r="F16" s="43"/>
      <c r="G16" s="43"/>
      <c r="H16" s="42"/>
      <c r="I16" s="44"/>
      <c r="J16" s="42"/>
      <c r="K16" s="42"/>
      <c r="L16" s="42"/>
      <c r="M16" s="42"/>
    </row>
    <row r="17" spans="1:13" x14ac:dyDescent="0.25">
      <c r="A17" s="49" t="s">
        <v>15</v>
      </c>
      <c r="B17" s="49" t="s">
        <v>16</v>
      </c>
      <c r="C17" s="49" t="s">
        <v>17</v>
      </c>
      <c r="D17" s="49" t="s">
        <v>18</v>
      </c>
      <c r="E17" s="42"/>
      <c r="F17" s="43"/>
      <c r="G17" s="43"/>
      <c r="H17" s="42"/>
      <c r="I17" s="44"/>
      <c r="J17" s="42"/>
      <c r="K17" s="42"/>
      <c r="L17" s="42"/>
      <c r="M17" s="42"/>
    </row>
    <row r="18" spans="1:13" x14ac:dyDescent="0.25">
      <c r="A18" s="42"/>
      <c r="B18" s="42"/>
      <c r="C18" s="42"/>
      <c r="D18" s="42"/>
      <c r="E18" s="42"/>
      <c r="F18" s="43"/>
      <c r="G18" s="43"/>
      <c r="H18" s="42"/>
      <c r="I18" s="44"/>
      <c r="J18" s="42"/>
      <c r="K18" s="42"/>
      <c r="L18" s="42"/>
      <c r="M18" s="42"/>
    </row>
    <row r="19" spans="1:13" x14ac:dyDescent="0.25">
      <c r="A19" s="57" t="s">
        <v>39</v>
      </c>
      <c r="B19" s="57" t="s">
        <v>40</v>
      </c>
      <c r="C19" s="58">
        <v>2000</v>
      </c>
      <c r="D19" s="59">
        <v>0</v>
      </c>
      <c r="E19" s="42"/>
      <c r="F19" s="43"/>
      <c r="G19" s="43"/>
      <c r="H19" s="42"/>
      <c r="I19" s="44"/>
      <c r="J19" s="42"/>
      <c r="K19" s="42"/>
      <c r="L19" s="42"/>
      <c r="M19" s="42"/>
    </row>
    <row r="20" spans="1:13" x14ac:dyDescent="0.25">
      <c r="A20" s="54" t="s">
        <v>39</v>
      </c>
      <c r="B20" s="54" t="s">
        <v>41</v>
      </c>
      <c r="C20" s="55">
        <v>18460</v>
      </c>
      <c r="D20" s="56">
        <v>0.5</v>
      </c>
      <c r="E20" s="42" t="s">
        <v>3</v>
      </c>
      <c r="F20" s="43">
        <v>1</v>
      </c>
      <c r="G20" s="43">
        <v>3</v>
      </c>
      <c r="H20" s="42">
        <f>M20</f>
        <v>20575</v>
      </c>
      <c r="I20" s="44">
        <f>H20/C20-1</f>
        <v>0.11457204767063911</v>
      </c>
      <c r="J20" s="42"/>
      <c r="K20" s="42">
        <v>39135.200000000004</v>
      </c>
      <c r="L20" s="42">
        <v>41150</v>
      </c>
      <c r="M20" s="42">
        <f>L20*0.5</f>
        <v>20575</v>
      </c>
    </row>
    <row r="21" spans="1:13" x14ac:dyDescent="0.25">
      <c r="A21" s="54" t="s">
        <v>42</v>
      </c>
      <c r="B21" s="54" t="s">
        <v>41</v>
      </c>
      <c r="C21" s="55">
        <v>32811.1</v>
      </c>
      <c r="D21" s="56">
        <v>0.7</v>
      </c>
      <c r="E21" s="42" t="s">
        <v>43</v>
      </c>
      <c r="F21" s="43">
        <v>2</v>
      </c>
      <c r="G21" s="43">
        <v>36</v>
      </c>
      <c r="H21" s="42">
        <f t="shared" ref="H21:H37" si="4">M21</f>
        <v>36680</v>
      </c>
      <c r="I21" s="44">
        <f t="shared" ref="I21:I79" si="5">H21/C21-1</f>
        <v>0.11791436434621216</v>
      </c>
      <c r="J21" s="42"/>
      <c r="K21" s="42">
        <v>49685.379999999706</v>
      </c>
      <c r="L21" s="42">
        <v>52400</v>
      </c>
      <c r="M21" s="42">
        <f>L21*0.7</f>
        <v>36680</v>
      </c>
    </row>
    <row r="22" spans="1:13" x14ac:dyDescent="0.25">
      <c r="A22" s="54" t="s">
        <v>44</v>
      </c>
      <c r="B22" s="54" t="s">
        <v>41</v>
      </c>
      <c r="C22" s="55">
        <v>45316</v>
      </c>
      <c r="D22" s="56">
        <v>1</v>
      </c>
      <c r="E22" s="42" t="s">
        <v>45</v>
      </c>
      <c r="F22" s="43">
        <v>2</v>
      </c>
      <c r="G22" s="43">
        <v>9</v>
      </c>
      <c r="H22" s="42">
        <f t="shared" si="4"/>
        <v>50800</v>
      </c>
      <c r="I22" s="44">
        <f t="shared" si="5"/>
        <v>0.1210168593874128</v>
      </c>
      <c r="J22" s="42"/>
      <c r="K22" s="42">
        <v>48034.96</v>
      </c>
      <c r="L22" s="42">
        <v>50800</v>
      </c>
      <c r="M22" s="42">
        <f>L22</f>
        <v>50800</v>
      </c>
    </row>
    <row r="23" spans="1:13" x14ac:dyDescent="0.25">
      <c r="A23" s="54" t="s">
        <v>46</v>
      </c>
      <c r="B23" s="54" t="s">
        <v>41</v>
      </c>
      <c r="C23" s="55">
        <v>45205</v>
      </c>
      <c r="D23" s="56">
        <v>1</v>
      </c>
      <c r="E23" s="42" t="s">
        <v>3</v>
      </c>
      <c r="F23" s="43">
        <v>2</v>
      </c>
      <c r="G23" s="43">
        <v>18</v>
      </c>
      <c r="H23" s="42">
        <f t="shared" si="4"/>
        <v>51500</v>
      </c>
      <c r="I23" s="44">
        <f t="shared" si="5"/>
        <v>0.13925450724477373</v>
      </c>
      <c r="J23" s="42"/>
      <c r="K23" s="42">
        <v>47917.3</v>
      </c>
      <c r="L23" s="42">
        <v>51500</v>
      </c>
      <c r="M23" s="42">
        <f t="shared" ref="M23:M27" si="6">L23</f>
        <v>51500</v>
      </c>
    </row>
    <row r="24" spans="1:13" x14ac:dyDescent="0.25">
      <c r="A24" s="54" t="s">
        <v>47</v>
      </c>
      <c r="B24" s="54" t="s">
        <v>41</v>
      </c>
      <c r="C24" s="55">
        <v>55674</v>
      </c>
      <c r="D24" s="56">
        <v>1</v>
      </c>
      <c r="E24" s="42" t="s">
        <v>48</v>
      </c>
      <c r="F24" s="43">
        <v>3</v>
      </c>
      <c r="G24" s="43">
        <v>21</v>
      </c>
      <c r="H24" s="42">
        <f t="shared" si="4"/>
        <v>63200</v>
      </c>
      <c r="I24" s="44">
        <f t="shared" si="5"/>
        <v>0.13517979667349223</v>
      </c>
      <c r="J24" s="42"/>
      <c r="K24" s="42">
        <v>59014.44</v>
      </c>
      <c r="L24" s="42">
        <v>63200</v>
      </c>
      <c r="M24" s="42">
        <f t="shared" si="6"/>
        <v>63200</v>
      </c>
    </row>
    <row r="25" spans="1:13" x14ac:dyDescent="0.25">
      <c r="A25" s="54" t="s">
        <v>49</v>
      </c>
      <c r="B25" s="54" t="s">
        <v>41</v>
      </c>
      <c r="C25" s="55">
        <v>45531</v>
      </c>
      <c r="D25" s="56">
        <v>1</v>
      </c>
      <c r="E25" s="42" t="s">
        <v>43</v>
      </c>
      <c r="F25" s="43">
        <v>2</v>
      </c>
      <c r="G25" s="43">
        <v>12</v>
      </c>
      <c r="H25" s="42">
        <f t="shared" si="4"/>
        <v>51000</v>
      </c>
      <c r="I25" s="44">
        <f t="shared" si="5"/>
        <v>0.1201159649469592</v>
      </c>
      <c r="J25" s="42"/>
      <c r="K25" s="42">
        <v>48262.86</v>
      </c>
      <c r="L25" s="42">
        <v>51000</v>
      </c>
      <c r="M25" s="42">
        <f t="shared" si="6"/>
        <v>51000</v>
      </c>
    </row>
    <row r="26" spans="1:13" x14ac:dyDescent="0.25">
      <c r="A26" s="54" t="s">
        <v>50</v>
      </c>
      <c r="B26" s="54" t="s">
        <v>41</v>
      </c>
      <c r="C26" s="55">
        <v>55455</v>
      </c>
      <c r="D26" s="56">
        <v>1</v>
      </c>
      <c r="E26" s="42" t="s">
        <v>45</v>
      </c>
      <c r="F26" s="43">
        <v>3</v>
      </c>
      <c r="G26" s="43">
        <v>23</v>
      </c>
      <c r="H26" s="42">
        <f t="shared" si="4"/>
        <v>63600</v>
      </c>
      <c r="I26" s="44">
        <f t="shared" si="5"/>
        <v>0.14687584527995678</v>
      </c>
      <c r="J26" s="42"/>
      <c r="K26" s="42">
        <v>58782.3</v>
      </c>
      <c r="L26" s="42">
        <v>63600</v>
      </c>
      <c r="M26" s="42">
        <f t="shared" si="6"/>
        <v>63600</v>
      </c>
    </row>
    <row r="27" spans="1:13" x14ac:dyDescent="0.25">
      <c r="A27" s="54" t="s">
        <v>51</v>
      </c>
      <c r="B27" s="54" t="s">
        <v>41</v>
      </c>
      <c r="C27" s="55">
        <v>45722</v>
      </c>
      <c r="D27" s="56">
        <v>1</v>
      </c>
      <c r="E27" s="42" t="s">
        <v>52</v>
      </c>
      <c r="F27" s="43">
        <v>2</v>
      </c>
      <c r="G27" s="43">
        <v>15</v>
      </c>
      <c r="H27" s="42">
        <f t="shared" si="4"/>
        <v>51400</v>
      </c>
      <c r="I27" s="44">
        <f t="shared" si="5"/>
        <v>0.12418529373168274</v>
      </c>
      <c r="J27" s="42"/>
      <c r="K27" s="42">
        <v>48465.32</v>
      </c>
      <c r="L27" s="42">
        <v>51400</v>
      </c>
      <c r="M27" s="42">
        <f t="shared" si="6"/>
        <v>51400</v>
      </c>
    </row>
    <row r="28" spans="1:13" x14ac:dyDescent="0.25">
      <c r="A28" s="54" t="s">
        <v>53</v>
      </c>
      <c r="B28" s="54" t="s">
        <v>41</v>
      </c>
      <c r="C28" s="55">
        <v>27183</v>
      </c>
      <c r="D28" s="56">
        <v>0.6</v>
      </c>
      <c r="E28" s="42" t="s">
        <v>3</v>
      </c>
      <c r="F28" s="43">
        <v>2</v>
      </c>
      <c r="G28" s="43">
        <v>21</v>
      </c>
      <c r="H28" s="42">
        <f t="shared" si="4"/>
        <v>31080</v>
      </c>
      <c r="I28" s="44">
        <f t="shared" si="5"/>
        <v>0.1433616598609424</v>
      </c>
      <c r="J28" s="42"/>
      <c r="K28" s="42">
        <v>48023.299999999814</v>
      </c>
      <c r="L28" s="42">
        <v>51800</v>
      </c>
      <c r="M28" s="42">
        <f>L28*0.6</f>
        <v>31080</v>
      </c>
    </row>
    <row r="29" spans="1:13" x14ac:dyDescent="0.25">
      <c r="A29" s="54" t="s">
        <v>54</v>
      </c>
      <c r="B29" s="54" t="s">
        <v>41</v>
      </c>
      <c r="C29" s="55">
        <v>45105</v>
      </c>
      <c r="D29" s="56">
        <v>1</v>
      </c>
      <c r="E29" s="42" t="s">
        <v>3</v>
      </c>
      <c r="F29" s="43">
        <v>2</v>
      </c>
      <c r="G29" s="43">
        <v>14</v>
      </c>
      <c r="H29" s="42">
        <f t="shared" si="4"/>
        <v>51100</v>
      </c>
      <c r="I29" s="44">
        <f t="shared" si="5"/>
        <v>0.13291209400288206</v>
      </c>
      <c r="J29" s="42"/>
      <c r="K29" s="42">
        <v>47811.3</v>
      </c>
      <c r="L29" s="42">
        <v>51100</v>
      </c>
      <c r="M29" s="42">
        <f>L29</f>
        <v>51100</v>
      </c>
    </row>
    <row r="30" spans="1:13" x14ac:dyDescent="0.25">
      <c r="A30" s="54" t="s">
        <v>55</v>
      </c>
      <c r="B30" s="54" t="s">
        <v>41</v>
      </c>
      <c r="C30" s="55">
        <v>45030</v>
      </c>
      <c r="D30" s="56">
        <v>1</v>
      </c>
      <c r="E30" s="42" t="s">
        <v>3</v>
      </c>
      <c r="F30" s="43">
        <v>2</v>
      </c>
      <c r="G30" s="43">
        <v>11</v>
      </c>
      <c r="H30" s="42">
        <f t="shared" si="4"/>
        <v>50800</v>
      </c>
      <c r="I30" s="44">
        <f t="shared" si="5"/>
        <v>0.12813679769042863</v>
      </c>
      <c r="J30" s="42"/>
      <c r="K30" s="42">
        <v>47731.8</v>
      </c>
      <c r="L30" s="42">
        <v>50800</v>
      </c>
      <c r="M30" s="42">
        <f t="shared" ref="M30:M34" si="7">L30</f>
        <v>50800</v>
      </c>
    </row>
    <row r="31" spans="1:13" x14ac:dyDescent="0.25">
      <c r="A31" s="54" t="s">
        <v>56</v>
      </c>
      <c r="B31" s="54" t="s">
        <v>41</v>
      </c>
      <c r="C31" s="55">
        <v>55180</v>
      </c>
      <c r="D31" s="56">
        <v>1</v>
      </c>
      <c r="E31" s="42" t="s">
        <v>52</v>
      </c>
      <c r="F31" s="43">
        <v>3</v>
      </c>
      <c r="G31" s="43">
        <v>11</v>
      </c>
      <c r="H31" s="42">
        <f t="shared" si="4"/>
        <v>60500</v>
      </c>
      <c r="I31" s="44">
        <f t="shared" si="5"/>
        <v>9.6411743385284465E-2</v>
      </c>
      <c r="J31" s="42"/>
      <c r="K31" s="42">
        <v>58490.8</v>
      </c>
      <c r="L31" s="42">
        <v>60500</v>
      </c>
      <c r="M31" s="42">
        <f t="shared" si="7"/>
        <v>60500</v>
      </c>
    </row>
    <row r="32" spans="1:13" x14ac:dyDescent="0.25">
      <c r="A32" s="54" t="s">
        <v>57</v>
      </c>
      <c r="B32" s="54" t="s">
        <v>41</v>
      </c>
      <c r="C32" s="55">
        <v>37430</v>
      </c>
      <c r="D32" s="56">
        <v>1</v>
      </c>
      <c r="E32" s="42" t="s">
        <v>45</v>
      </c>
      <c r="F32" s="43">
        <v>2</v>
      </c>
      <c r="G32" s="43">
        <v>4</v>
      </c>
      <c r="H32" s="42">
        <f t="shared" si="4"/>
        <v>50300</v>
      </c>
      <c r="I32" s="44">
        <f t="shared" si="5"/>
        <v>0.34384183809778257</v>
      </c>
      <c r="J32" s="42"/>
      <c r="K32" s="42">
        <v>39675.800000000003</v>
      </c>
      <c r="L32" s="42">
        <v>50300</v>
      </c>
      <c r="M32" s="42">
        <f t="shared" si="7"/>
        <v>50300</v>
      </c>
    </row>
    <row r="33" spans="1:13" x14ac:dyDescent="0.25">
      <c r="A33" s="54" t="s">
        <v>58</v>
      </c>
      <c r="B33" s="54" t="s">
        <v>41</v>
      </c>
      <c r="C33" s="55">
        <v>36720</v>
      </c>
      <c r="D33" s="56">
        <v>1</v>
      </c>
      <c r="E33" s="42" t="s">
        <v>52</v>
      </c>
      <c r="F33" s="43">
        <v>1</v>
      </c>
      <c r="G33" s="43">
        <v>1</v>
      </c>
      <c r="H33" s="42">
        <f t="shared" si="4"/>
        <v>41150</v>
      </c>
      <c r="I33" s="44">
        <f t="shared" si="5"/>
        <v>0.12064270152505441</v>
      </c>
      <c r="J33" s="42"/>
      <c r="K33" s="42">
        <v>38923.200000000004</v>
      </c>
      <c r="L33" s="42">
        <v>41150</v>
      </c>
      <c r="M33" s="42">
        <f t="shared" si="7"/>
        <v>41150</v>
      </c>
    </row>
    <row r="34" spans="1:13" x14ac:dyDescent="0.25">
      <c r="A34" s="54" t="s">
        <v>59</v>
      </c>
      <c r="B34" s="54" t="s">
        <v>41</v>
      </c>
      <c r="C34" s="55">
        <v>36720</v>
      </c>
      <c r="D34" s="56">
        <v>1</v>
      </c>
      <c r="E34" s="42" t="s">
        <v>52</v>
      </c>
      <c r="F34" s="43">
        <v>1</v>
      </c>
      <c r="G34" s="43">
        <v>2</v>
      </c>
      <c r="H34" s="42">
        <f t="shared" si="4"/>
        <v>41200</v>
      </c>
      <c r="I34" s="44">
        <f t="shared" si="5"/>
        <v>0.12200435729847503</v>
      </c>
      <c r="J34" s="42"/>
      <c r="K34" s="42">
        <v>38923.200000000004</v>
      </c>
      <c r="L34" s="42">
        <v>41200</v>
      </c>
      <c r="M34" s="42">
        <f t="shared" si="7"/>
        <v>41200</v>
      </c>
    </row>
    <row r="35" spans="1:13" x14ac:dyDescent="0.25">
      <c r="A35" s="54" t="s">
        <v>60</v>
      </c>
      <c r="B35" s="54" t="s">
        <v>41</v>
      </c>
      <c r="C35" s="55">
        <v>9376</v>
      </c>
      <c r="D35" s="56">
        <v>0.2</v>
      </c>
      <c r="E35" s="42"/>
      <c r="F35" s="43">
        <v>2</v>
      </c>
      <c r="G35" s="43">
        <v>25</v>
      </c>
      <c r="H35" s="42">
        <f t="shared" si="4"/>
        <v>10440</v>
      </c>
      <c r="I35" s="44">
        <f t="shared" si="5"/>
        <v>0.11348122866894195</v>
      </c>
      <c r="J35" s="42"/>
      <c r="K35" s="42">
        <v>49692.800000000003</v>
      </c>
      <c r="L35" s="42">
        <v>52200</v>
      </c>
      <c r="M35" s="42">
        <f>L35*0.2</f>
        <v>10440</v>
      </c>
    </row>
    <row r="36" spans="1:13" x14ac:dyDescent="0.25">
      <c r="A36" s="54" t="s">
        <v>61</v>
      </c>
      <c r="B36" s="54" t="s">
        <v>41</v>
      </c>
      <c r="C36" s="55">
        <v>14918</v>
      </c>
      <c r="D36" s="56">
        <v>0.5</v>
      </c>
      <c r="E36" s="42" t="s">
        <v>3</v>
      </c>
      <c r="F36" s="43">
        <v>2</v>
      </c>
      <c r="G36" s="43">
        <v>5</v>
      </c>
      <c r="H36" s="42">
        <f t="shared" si="4"/>
        <v>25100</v>
      </c>
      <c r="I36" s="44">
        <f t="shared" si="5"/>
        <v>0.68253117039817668</v>
      </c>
      <c r="J36" s="42"/>
      <c r="K36" s="42">
        <v>31626.16</v>
      </c>
      <c r="L36" s="42">
        <v>50200</v>
      </c>
      <c r="M36" s="42">
        <f>L36*0.5</f>
        <v>25100</v>
      </c>
    </row>
    <row r="37" spans="1:13" x14ac:dyDescent="0.25">
      <c r="A37" s="54" t="s">
        <v>62</v>
      </c>
      <c r="B37" s="54" t="s">
        <v>63</v>
      </c>
      <c r="C37" s="55">
        <v>31344</v>
      </c>
      <c r="D37" s="56">
        <v>1</v>
      </c>
      <c r="E37" s="42" t="s">
        <v>48</v>
      </c>
      <c r="F37" s="43">
        <v>3</v>
      </c>
      <c r="G37" s="43">
        <v>16</v>
      </c>
      <c r="H37" s="42">
        <f t="shared" si="4"/>
        <v>62200</v>
      </c>
      <c r="I37" s="44">
        <f t="shared" si="5"/>
        <v>0.98443083205717197</v>
      </c>
      <c r="J37" s="42"/>
      <c r="K37" s="42">
        <v>33224.639999999999</v>
      </c>
      <c r="L37" s="42">
        <v>62200</v>
      </c>
      <c r="M37" s="42">
        <f>L37</f>
        <v>62200</v>
      </c>
    </row>
    <row r="38" spans="1:13" x14ac:dyDescent="0.25">
      <c r="A38" s="54" t="s">
        <v>64</v>
      </c>
      <c r="B38" s="54"/>
      <c r="C38" s="55">
        <v>0</v>
      </c>
      <c r="D38" s="56">
        <v>1</v>
      </c>
      <c r="E38" s="42" t="s">
        <v>45</v>
      </c>
      <c r="F38" s="43">
        <v>3</v>
      </c>
      <c r="G38" s="43">
        <v>10</v>
      </c>
      <c r="H38" s="42">
        <v>60400</v>
      </c>
      <c r="I38" s="44" t="e">
        <f t="shared" si="5"/>
        <v>#DIV/0!</v>
      </c>
      <c r="J38" s="42"/>
      <c r="K38" s="42"/>
      <c r="L38" s="42"/>
      <c r="M38" s="42"/>
    </row>
    <row r="39" spans="1:13" x14ac:dyDescent="0.25">
      <c r="A39" s="54" t="s">
        <v>65</v>
      </c>
      <c r="B39" s="54"/>
      <c r="C39" s="55">
        <v>0</v>
      </c>
      <c r="D39" s="56">
        <v>1</v>
      </c>
      <c r="E39" s="42" t="s">
        <v>52</v>
      </c>
      <c r="F39" s="43">
        <v>2</v>
      </c>
      <c r="G39" s="43">
        <v>10</v>
      </c>
      <c r="H39" s="42">
        <v>50900</v>
      </c>
      <c r="I39" s="44" t="e">
        <f t="shared" si="5"/>
        <v>#DIV/0!</v>
      </c>
      <c r="J39" s="42"/>
      <c r="K39" s="42"/>
      <c r="L39" s="42"/>
      <c r="M39" s="42"/>
    </row>
    <row r="40" spans="1:13" x14ac:dyDescent="0.25">
      <c r="A40" s="54" t="s">
        <v>66</v>
      </c>
      <c r="B40" s="54"/>
      <c r="C40" s="55">
        <v>0</v>
      </c>
      <c r="D40" s="56">
        <v>0.6</v>
      </c>
      <c r="E40" s="42" t="s">
        <v>3</v>
      </c>
      <c r="F40" s="43">
        <v>2</v>
      </c>
      <c r="G40" s="43">
        <v>10</v>
      </c>
      <c r="H40" s="42">
        <v>30420</v>
      </c>
      <c r="I40" s="44" t="e">
        <f t="shared" si="5"/>
        <v>#DIV/0!</v>
      </c>
      <c r="J40" s="42"/>
      <c r="K40" s="42"/>
      <c r="L40" s="42"/>
      <c r="M40" s="42"/>
    </row>
    <row r="41" spans="1:13" x14ac:dyDescent="0.25">
      <c r="A41" s="54" t="s">
        <v>67</v>
      </c>
      <c r="B41" s="54"/>
      <c r="C41" s="55">
        <v>0</v>
      </c>
      <c r="D41" s="56">
        <v>1</v>
      </c>
      <c r="E41" s="42" t="s">
        <v>52</v>
      </c>
      <c r="F41" s="43">
        <v>3</v>
      </c>
      <c r="G41" s="43">
        <v>10</v>
      </c>
      <c r="H41" s="42">
        <v>60400</v>
      </c>
      <c r="I41" s="44" t="e">
        <f t="shared" si="5"/>
        <v>#DIV/0!</v>
      </c>
      <c r="J41" s="42"/>
      <c r="K41" s="42"/>
      <c r="L41" s="42"/>
      <c r="M41" s="42"/>
    </row>
    <row r="42" spans="1:13" x14ac:dyDescent="0.25">
      <c r="A42" s="60"/>
      <c r="B42" s="60"/>
      <c r="C42" s="61"/>
      <c r="D42" s="61"/>
      <c r="E42" s="42"/>
      <c r="F42" s="43"/>
      <c r="G42" s="43"/>
      <c r="H42" s="62"/>
      <c r="I42" s="63"/>
      <c r="J42" s="42"/>
      <c r="K42" s="62"/>
      <c r="L42" s="62"/>
      <c r="M42" s="62"/>
    </row>
    <row r="43" spans="1:13" x14ac:dyDescent="0.25">
      <c r="A43" s="64" t="s">
        <v>37</v>
      </c>
      <c r="B43" s="60"/>
      <c r="C43" s="65">
        <v>685180.1</v>
      </c>
      <c r="D43" s="66">
        <f>SUM(D19:D41)</f>
        <v>19.100000000000001</v>
      </c>
      <c r="E43" s="42"/>
      <c r="F43" s="43"/>
      <c r="G43" s="43"/>
      <c r="H43" s="52">
        <f>SUM(H20:H42)</f>
        <v>1014745</v>
      </c>
      <c r="I43" s="67">
        <f t="shared" si="5"/>
        <v>0.48099018053793463</v>
      </c>
      <c r="J43" s="42"/>
      <c r="K43" s="52">
        <v>833420.75999999966</v>
      </c>
      <c r="L43" s="52">
        <f>SUM(L20:L42)</f>
        <v>936500</v>
      </c>
      <c r="M43" s="52">
        <f>SUM(M20:M37)</f>
        <v>812625</v>
      </c>
    </row>
    <row r="44" spans="1:13" x14ac:dyDescent="0.25">
      <c r="A44" s="49"/>
      <c r="B44" s="49"/>
      <c r="C44" s="49"/>
      <c r="D44" s="49"/>
      <c r="E44" s="42"/>
      <c r="F44" s="43"/>
      <c r="G44" s="43"/>
      <c r="H44" s="42"/>
      <c r="I44" s="44"/>
      <c r="J44" s="42"/>
      <c r="K44" s="42"/>
      <c r="L44" s="42"/>
      <c r="M44" s="42"/>
    </row>
    <row r="45" spans="1:13" x14ac:dyDescent="0.25">
      <c r="A45" s="47" t="s">
        <v>14</v>
      </c>
      <c r="B45" s="48"/>
      <c r="C45" s="48"/>
      <c r="D45" s="48"/>
      <c r="E45" s="42"/>
      <c r="F45" s="43"/>
      <c r="G45" s="43"/>
      <c r="H45" s="42"/>
      <c r="I45" s="44"/>
      <c r="J45" s="42"/>
      <c r="K45" s="42"/>
      <c r="L45" s="42"/>
      <c r="M45" s="42"/>
    </row>
    <row r="46" spans="1:13" x14ac:dyDescent="0.25">
      <c r="A46" s="45" t="s">
        <v>68</v>
      </c>
      <c r="B46" s="46"/>
      <c r="C46" s="46"/>
      <c r="D46" s="46"/>
      <c r="E46" s="42"/>
      <c r="F46" s="43"/>
      <c r="G46" s="43"/>
      <c r="H46" s="42"/>
      <c r="I46" s="44"/>
      <c r="J46" s="42"/>
      <c r="K46" s="42"/>
      <c r="L46" s="42"/>
      <c r="M46" s="42"/>
    </row>
    <row r="47" spans="1:13" x14ac:dyDescent="0.25">
      <c r="A47" s="60"/>
      <c r="B47" s="60"/>
      <c r="C47" s="61"/>
      <c r="D47" s="61"/>
      <c r="E47" s="42"/>
      <c r="F47" s="43"/>
      <c r="G47" s="43"/>
      <c r="H47" s="42"/>
      <c r="I47" s="44"/>
      <c r="J47" s="42"/>
      <c r="K47" s="42"/>
      <c r="L47" s="42"/>
      <c r="M47" s="42"/>
    </row>
    <row r="48" spans="1:13" x14ac:dyDescent="0.25">
      <c r="A48" s="49" t="s">
        <v>15</v>
      </c>
      <c r="B48" s="49" t="s">
        <v>16</v>
      </c>
      <c r="C48" s="49" t="s">
        <v>17</v>
      </c>
      <c r="D48" s="49" t="s">
        <v>18</v>
      </c>
      <c r="E48" s="42"/>
      <c r="F48" s="43"/>
      <c r="G48" s="43"/>
      <c r="H48" s="42"/>
      <c r="I48" s="44"/>
      <c r="J48" s="42"/>
      <c r="K48" s="42"/>
      <c r="L48" s="42"/>
      <c r="M48" s="42"/>
    </row>
    <row r="49" spans="1:13" x14ac:dyDescent="0.25">
      <c r="A49" s="42"/>
      <c r="B49" s="42"/>
      <c r="C49" s="42"/>
      <c r="D49" s="42"/>
      <c r="E49" s="42"/>
      <c r="F49" s="43"/>
      <c r="G49" s="43"/>
      <c r="H49" s="42"/>
      <c r="I49" s="44"/>
      <c r="J49" s="42"/>
      <c r="K49" s="42"/>
      <c r="L49" s="42"/>
      <c r="M49" s="42"/>
    </row>
    <row r="50" spans="1:13" x14ac:dyDescent="0.25">
      <c r="A50" s="54" t="s">
        <v>69</v>
      </c>
      <c r="B50" s="54" t="s">
        <v>41</v>
      </c>
      <c r="C50" s="55">
        <v>44982</v>
      </c>
      <c r="D50" s="56">
        <v>1</v>
      </c>
      <c r="E50" s="42" t="s">
        <v>43</v>
      </c>
      <c r="F50" s="43">
        <v>2</v>
      </c>
      <c r="G50" s="43">
        <v>5</v>
      </c>
      <c r="H50" s="42">
        <f>M50</f>
        <v>50300</v>
      </c>
      <c r="I50" s="44">
        <f t="shared" si="5"/>
        <v>0.11822506780489972</v>
      </c>
      <c r="J50" s="42"/>
      <c r="K50" s="42">
        <f>C50*1.06</f>
        <v>47680.920000000006</v>
      </c>
      <c r="L50" s="42">
        <v>50300</v>
      </c>
      <c r="M50" s="42">
        <f>L50</f>
        <v>50300</v>
      </c>
    </row>
    <row r="51" spans="1:13" x14ac:dyDescent="0.25">
      <c r="A51" s="54" t="s">
        <v>70</v>
      </c>
      <c r="B51" s="54" t="s">
        <v>41</v>
      </c>
      <c r="C51" s="55">
        <v>44544</v>
      </c>
      <c r="D51" s="56">
        <v>0.8</v>
      </c>
      <c r="E51" s="42" t="s">
        <v>52</v>
      </c>
      <c r="F51" s="43">
        <v>3</v>
      </c>
      <c r="G51" s="43">
        <v>33</v>
      </c>
      <c r="H51" s="42">
        <f t="shared" ref="H51:H53" si="8">M51</f>
        <v>50080</v>
      </c>
      <c r="I51" s="44">
        <f t="shared" si="5"/>
        <v>0.12428160919540221</v>
      </c>
      <c r="J51" s="42"/>
      <c r="K51" s="42">
        <f t="shared" ref="K51:K55" si="9">C51*1.06</f>
        <v>47216.639999999999</v>
      </c>
      <c r="L51" s="42">
        <v>62600</v>
      </c>
      <c r="M51" s="42">
        <f>L51*0.8</f>
        <v>50080</v>
      </c>
    </row>
    <row r="52" spans="1:13" x14ac:dyDescent="0.25">
      <c r="A52" s="54" t="s">
        <v>61</v>
      </c>
      <c r="B52" s="54" t="s">
        <v>41</v>
      </c>
      <c r="C52" s="55">
        <v>14918</v>
      </c>
      <c r="D52" s="56">
        <v>0.5</v>
      </c>
      <c r="E52" s="42" t="s">
        <v>3</v>
      </c>
      <c r="F52" s="43">
        <v>2</v>
      </c>
      <c r="G52" s="43">
        <v>5</v>
      </c>
      <c r="H52" s="42">
        <f t="shared" si="8"/>
        <v>25100</v>
      </c>
      <c r="I52" s="44">
        <f t="shared" si="5"/>
        <v>0.68253117039817668</v>
      </c>
      <c r="J52" s="42"/>
      <c r="K52" s="42">
        <f t="shared" si="9"/>
        <v>15813.08</v>
      </c>
      <c r="L52" s="42">
        <v>50200</v>
      </c>
      <c r="M52" s="42">
        <f>L52*0.5</f>
        <v>25100</v>
      </c>
    </row>
    <row r="53" spans="1:13" x14ac:dyDescent="0.25">
      <c r="A53" s="54" t="s">
        <v>39</v>
      </c>
      <c r="B53" s="54" t="s">
        <v>41</v>
      </c>
      <c r="C53" s="55">
        <v>18460</v>
      </c>
      <c r="D53" s="56">
        <v>0</v>
      </c>
      <c r="E53" s="42" t="s">
        <v>3</v>
      </c>
      <c r="F53" s="43">
        <v>1</v>
      </c>
      <c r="G53" s="43">
        <v>3</v>
      </c>
      <c r="H53" s="42">
        <f t="shared" si="8"/>
        <v>20750</v>
      </c>
      <c r="I53" s="44">
        <f t="shared" si="5"/>
        <v>0.12405200433369457</v>
      </c>
      <c r="J53" s="42"/>
      <c r="K53" s="42">
        <f t="shared" si="9"/>
        <v>19567.600000000002</v>
      </c>
      <c r="L53" s="42">
        <v>41500</v>
      </c>
      <c r="M53" s="42">
        <f>L53*0.5</f>
        <v>20750</v>
      </c>
    </row>
    <row r="54" spans="1:13" x14ac:dyDescent="0.25">
      <c r="A54" s="60"/>
      <c r="B54" s="60"/>
      <c r="C54" s="61"/>
      <c r="D54" s="61"/>
      <c r="E54" s="42"/>
      <c r="F54" s="43"/>
      <c r="G54" s="43"/>
      <c r="H54" s="42"/>
      <c r="I54" s="44"/>
      <c r="J54" s="42"/>
      <c r="K54" s="42"/>
      <c r="L54" s="42"/>
      <c r="M54" s="42"/>
    </row>
    <row r="55" spans="1:13" x14ac:dyDescent="0.25">
      <c r="A55" s="64" t="s">
        <v>37</v>
      </c>
      <c r="B55" s="60"/>
      <c r="C55" s="65">
        <v>122904</v>
      </c>
      <c r="D55" s="66">
        <v>2.2999999999999998</v>
      </c>
      <c r="E55" s="42"/>
      <c r="F55" s="43"/>
      <c r="G55" s="43"/>
      <c r="H55" s="68">
        <f>SUM(H50:H54)</f>
        <v>146230</v>
      </c>
      <c r="I55" s="69">
        <f t="shared" si="5"/>
        <v>0.18979040551975523</v>
      </c>
      <c r="J55" s="42"/>
      <c r="K55" s="68">
        <f t="shared" si="9"/>
        <v>130278.24</v>
      </c>
      <c r="L55" s="68">
        <f>SUM(L50:L53)</f>
        <v>204600</v>
      </c>
      <c r="M55" s="68">
        <f>SUM(M50:M53)</f>
        <v>146230</v>
      </c>
    </row>
    <row r="56" spans="1:13" x14ac:dyDescent="0.25">
      <c r="A56" s="60"/>
      <c r="B56" s="60"/>
      <c r="C56" s="61"/>
      <c r="D56" s="61"/>
      <c r="E56" s="42"/>
      <c r="F56" s="43"/>
      <c r="G56" s="43"/>
      <c r="H56" s="42"/>
      <c r="I56" s="44"/>
      <c r="J56" s="42"/>
      <c r="K56" s="42"/>
      <c r="L56" s="42"/>
      <c r="M56" s="42"/>
    </row>
    <row r="57" spans="1:13" x14ac:dyDescent="0.25">
      <c r="A57" s="47" t="s">
        <v>14</v>
      </c>
      <c r="B57" s="48"/>
      <c r="C57" s="48"/>
      <c r="D57" s="48"/>
      <c r="E57" s="42"/>
      <c r="F57" s="43"/>
      <c r="G57" s="43"/>
      <c r="H57" s="42"/>
      <c r="I57" s="44"/>
      <c r="J57" s="42"/>
      <c r="K57" s="42"/>
      <c r="L57" s="42"/>
      <c r="M57" s="42"/>
    </row>
    <row r="58" spans="1:13" x14ac:dyDescent="0.25">
      <c r="A58" s="45" t="s">
        <v>71</v>
      </c>
      <c r="B58" s="46"/>
      <c r="C58" s="46"/>
      <c r="D58" s="46"/>
      <c r="E58" s="42"/>
      <c r="F58" s="43"/>
      <c r="G58" s="43"/>
      <c r="H58" s="42"/>
      <c r="I58" s="44"/>
      <c r="J58" s="42"/>
      <c r="K58" s="42"/>
      <c r="L58" s="42"/>
      <c r="M58" s="42"/>
    </row>
    <row r="59" spans="1:13" x14ac:dyDescent="0.25">
      <c r="A59" s="47"/>
      <c r="B59" s="48"/>
      <c r="C59" s="48"/>
      <c r="D59" s="48"/>
      <c r="E59" s="42"/>
      <c r="F59" s="43"/>
      <c r="G59" s="43"/>
      <c r="H59" s="42"/>
      <c r="I59" s="44"/>
      <c r="J59" s="42"/>
      <c r="K59" s="42"/>
      <c r="L59" s="42"/>
      <c r="M59" s="42"/>
    </row>
    <row r="60" spans="1:13" x14ac:dyDescent="0.25">
      <c r="A60" s="49" t="s">
        <v>15</v>
      </c>
      <c r="B60" s="49" t="s">
        <v>16</v>
      </c>
      <c r="C60" s="49" t="s">
        <v>17</v>
      </c>
      <c r="D60" s="49" t="s">
        <v>18</v>
      </c>
      <c r="E60" s="42"/>
      <c r="F60" s="43"/>
      <c r="G60" s="43"/>
      <c r="H60" s="42"/>
      <c r="I60" s="44"/>
      <c r="J60" s="42"/>
      <c r="K60" s="42"/>
      <c r="L60" s="42"/>
      <c r="M60" s="42"/>
    </row>
    <row r="61" spans="1:13" x14ac:dyDescent="0.25">
      <c r="A61" s="42"/>
      <c r="B61" s="42"/>
      <c r="C61" s="42"/>
      <c r="D61" s="42"/>
      <c r="E61" s="42"/>
      <c r="F61" s="43"/>
      <c r="G61" s="43"/>
      <c r="H61" s="42"/>
      <c r="I61" s="44"/>
      <c r="J61" s="42"/>
      <c r="K61" s="42"/>
      <c r="L61" s="42"/>
      <c r="M61" s="42"/>
    </row>
    <row r="62" spans="1:13" x14ac:dyDescent="0.25">
      <c r="A62" s="54" t="s">
        <v>42</v>
      </c>
      <c r="B62" s="54" t="s">
        <v>41</v>
      </c>
      <c r="C62" s="55">
        <v>14061.9</v>
      </c>
      <c r="D62" s="56">
        <v>0.3</v>
      </c>
      <c r="E62" s="42" t="s">
        <v>3</v>
      </c>
      <c r="F62" s="43">
        <v>2</v>
      </c>
      <c r="G62" s="43">
        <v>36</v>
      </c>
      <c r="H62" s="42">
        <f>M62</f>
        <v>16020</v>
      </c>
      <c r="I62" s="44">
        <f t="shared" si="5"/>
        <v>0.13924860794060545</v>
      </c>
      <c r="J62" s="42"/>
      <c r="K62" s="42">
        <f>C62*1.06</f>
        <v>14905.614</v>
      </c>
      <c r="L62" s="42">
        <v>53400</v>
      </c>
      <c r="M62" s="42">
        <f>L62*0.3</f>
        <v>16020</v>
      </c>
    </row>
    <row r="63" spans="1:13" x14ac:dyDescent="0.25">
      <c r="A63" s="54" t="s">
        <v>72</v>
      </c>
      <c r="B63" s="54" t="s">
        <v>63</v>
      </c>
      <c r="C63" s="55">
        <v>27540</v>
      </c>
      <c r="D63" s="56">
        <v>0.3</v>
      </c>
      <c r="E63" s="42" t="s">
        <v>73</v>
      </c>
      <c r="F63" s="43">
        <v>3</v>
      </c>
      <c r="G63" s="43">
        <v>30</v>
      </c>
      <c r="H63" s="42">
        <f>K63</f>
        <v>29192.400000000001</v>
      </c>
      <c r="I63" s="44">
        <f t="shared" si="5"/>
        <v>6.0000000000000053E-2</v>
      </c>
      <c r="J63" s="42"/>
      <c r="K63" s="42">
        <f t="shared" ref="K63:K65" si="10">C63*1.06</f>
        <v>29192.400000000001</v>
      </c>
      <c r="L63" s="42">
        <v>64900</v>
      </c>
      <c r="M63" s="42">
        <f>L63*0.3</f>
        <v>19470</v>
      </c>
    </row>
    <row r="64" spans="1:13" x14ac:dyDescent="0.25">
      <c r="A64" s="60"/>
      <c r="B64" s="60"/>
      <c r="C64" s="61"/>
      <c r="D64" s="61"/>
      <c r="E64" s="42"/>
      <c r="F64" s="43"/>
      <c r="G64" s="43"/>
      <c r="H64" s="42"/>
      <c r="I64" s="63"/>
      <c r="J64" s="42"/>
      <c r="K64" s="42"/>
      <c r="L64" s="42"/>
      <c r="M64" s="42"/>
    </row>
    <row r="65" spans="1:13" x14ac:dyDescent="0.25">
      <c r="A65" s="64" t="s">
        <v>37</v>
      </c>
      <c r="B65" s="60"/>
      <c r="C65" s="65">
        <v>41601.9</v>
      </c>
      <c r="D65" s="66">
        <v>0.6</v>
      </c>
      <c r="E65" s="42"/>
      <c r="F65" s="43"/>
      <c r="G65" s="43"/>
      <c r="H65" s="68">
        <f>SUM(H62:H64)</f>
        <v>45212.4</v>
      </c>
      <c r="I65" s="67">
        <f t="shared" si="5"/>
        <v>8.6786901559784635E-2</v>
      </c>
      <c r="J65" s="42"/>
      <c r="K65" s="68">
        <f t="shared" si="10"/>
        <v>44098.014000000003</v>
      </c>
      <c r="L65" s="68">
        <f>SUM(L62:L63)</f>
        <v>118300</v>
      </c>
      <c r="M65" s="68">
        <f>SUM(M62:M64)</f>
        <v>35490</v>
      </c>
    </row>
    <row r="66" spans="1:13" x14ac:dyDescent="0.25">
      <c r="A66" s="60"/>
      <c r="B66" s="60"/>
      <c r="C66" s="61"/>
      <c r="D66" s="61"/>
      <c r="E66" s="42"/>
      <c r="F66" s="43"/>
      <c r="G66" s="43"/>
      <c r="H66" s="42"/>
      <c r="I66" s="44"/>
      <c r="J66" s="42"/>
      <c r="K66" s="42"/>
      <c r="L66" s="42"/>
      <c r="M66" s="42"/>
    </row>
    <row r="67" spans="1:13" x14ac:dyDescent="0.25">
      <c r="A67" s="47" t="s">
        <v>14</v>
      </c>
      <c r="B67" s="48"/>
      <c r="C67" s="48"/>
      <c r="D67" s="48"/>
      <c r="E67" s="42"/>
      <c r="F67" s="43"/>
      <c r="G67" s="43"/>
      <c r="H67" s="42"/>
      <c r="I67" s="44"/>
      <c r="J67" s="42"/>
      <c r="K67" s="42"/>
      <c r="L67" s="42"/>
      <c r="M67" s="42"/>
    </row>
    <row r="68" spans="1:13" x14ac:dyDescent="0.25">
      <c r="A68" s="45" t="s">
        <v>75</v>
      </c>
      <c r="B68" s="46"/>
      <c r="C68" s="46"/>
      <c r="D68" s="46"/>
      <c r="E68" s="42"/>
      <c r="F68" s="43"/>
      <c r="G68" s="43"/>
      <c r="H68" s="42"/>
      <c r="I68" s="44"/>
      <c r="J68" s="42"/>
      <c r="K68" s="42"/>
      <c r="L68" s="42"/>
      <c r="M68" s="42"/>
    </row>
    <row r="69" spans="1:13" x14ac:dyDescent="0.25">
      <c r="A69" s="47"/>
      <c r="B69" s="48"/>
      <c r="C69" s="48"/>
      <c r="D69" s="48"/>
      <c r="E69" s="42"/>
      <c r="F69" s="43"/>
      <c r="G69" s="43"/>
      <c r="H69" s="42"/>
      <c r="I69" s="44"/>
      <c r="J69" s="42"/>
      <c r="K69" s="42"/>
      <c r="L69" s="42"/>
      <c r="M69" s="42"/>
    </row>
    <row r="70" spans="1:13" x14ac:dyDescent="0.25">
      <c r="A70" s="49" t="s">
        <v>15</v>
      </c>
      <c r="B70" s="49" t="s">
        <v>16</v>
      </c>
      <c r="C70" s="49" t="s">
        <v>17</v>
      </c>
      <c r="D70" s="49" t="s">
        <v>18</v>
      </c>
      <c r="E70" s="42"/>
      <c r="F70" s="43"/>
      <c r="G70" s="43"/>
      <c r="H70" s="42"/>
      <c r="I70" s="44"/>
      <c r="J70" s="42"/>
      <c r="K70" s="42"/>
      <c r="L70" s="42"/>
      <c r="M70" s="42"/>
    </row>
    <row r="71" spans="1:13" x14ac:dyDescent="0.25">
      <c r="A71" s="49"/>
      <c r="B71" s="49"/>
      <c r="C71" s="49"/>
      <c r="D71" s="49"/>
      <c r="E71" s="42"/>
      <c r="F71" s="43"/>
      <c r="G71" s="43"/>
      <c r="H71" s="42"/>
      <c r="I71" s="44"/>
      <c r="J71" s="42"/>
      <c r="K71" s="42"/>
      <c r="L71" s="42"/>
      <c r="M71" s="42"/>
    </row>
    <row r="72" spans="1:13" x14ac:dyDescent="0.25">
      <c r="A72" s="57" t="s">
        <v>25</v>
      </c>
      <c r="B72" s="57" t="s">
        <v>26</v>
      </c>
      <c r="C72" s="58">
        <v>4219.38</v>
      </c>
      <c r="D72" s="59">
        <v>0.7</v>
      </c>
      <c r="E72" s="42"/>
      <c r="F72" s="43"/>
      <c r="G72" s="43"/>
      <c r="H72" s="42">
        <f>C72*1.06</f>
        <v>4472.5428000000002</v>
      </c>
      <c r="I72" s="44">
        <f t="shared" si="5"/>
        <v>6.0000000000000053E-2</v>
      </c>
      <c r="J72" s="42"/>
      <c r="K72" s="42"/>
      <c r="L72" s="42"/>
      <c r="M72" s="42"/>
    </row>
    <row r="73" spans="1:13" x14ac:dyDescent="0.25">
      <c r="A73" s="54" t="s">
        <v>76</v>
      </c>
      <c r="B73" s="54" t="s">
        <v>77</v>
      </c>
      <c r="C73" s="55">
        <v>25500</v>
      </c>
      <c r="D73" s="56">
        <v>1</v>
      </c>
      <c r="E73" s="42"/>
      <c r="F73" s="43"/>
      <c r="G73" s="43"/>
      <c r="H73" s="42">
        <f t="shared" ref="H73" si="11">C73*1.06</f>
        <v>27030</v>
      </c>
      <c r="I73" s="44">
        <f t="shared" si="5"/>
        <v>6.0000000000000053E-2</v>
      </c>
      <c r="J73" s="42"/>
      <c r="K73" s="42"/>
      <c r="L73" s="42"/>
      <c r="M73" s="42"/>
    </row>
    <row r="74" spans="1:13" x14ac:dyDescent="0.25">
      <c r="A74" s="54" t="s">
        <v>78</v>
      </c>
      <c r="B74" s="54"/>
      <c r="C74" s="55">
        <v>0</v>
      </c>
      <c r="D74" s="56">
        <v>1</v>
      </c>
      <c r="E74" s="42"/>
      <c r="F74" s="43"/>
      <c r="G74" s="43"/>
      <c r="H74" s="42">
        <v>27000</v>
      </c>
      <c r="I74" s="44" t="e">
        <f t="shared" si="5"/>
        <v>#DIV/0!</v>
      </c>
      <c r="J74" s="42"/>
      <c r="K74" s="42"/>
      <c r="L74" s="42"/>
      <c r="M74" s="42"/>
    </row>
    <row r="75" spans="1:13" x14ac:dyDescent="0.25">
      <c r="A75" s="54" t="s">
        <v>79</v>
      </c>
      <c r="B75" s="54"/>
      <c r="C75" s="55">
        <v>0</v>
      </c>
      <c r="D75" s="56">
        <v>1</v>
      </c>
      <c r="E75" s="42"/>
      <c r="F75" s="43"/>
      <c r="G75" s="43"/>
      <c r="H75" s="42">
        <v>27000</v>
      </c>
      <c r="I75" s="44" t="e">
        <f t="shared" si="5"/>
        <v>#DIV/0!</v>
      </c>
      <c r="J75" s="42"/>
      <c r="K75" s="42"/>
      <c r="L75" s="42"/>
      <c r="M75" s="42"/>
    </row>
    <row r="76" spans="1:13" x14ac:dyDescent="0.25">
      <c r="A76" s="54" t="s">
        <v>79</v>
      </c>
      <c r="B76" s="54"/>
      <c r="C76" s="55">
        <v>0</v>
      </c>
      <c r="D76" s="56">
        <v>1</v>
      </c>
      <c r="E76" s="42"/>
      <c r="F76" s="43"/>
      <c r="G76" s="43"/>
      <c r="H76" s="42">
        <v>27000</v>
      </c>
      <c r="I76" s="44" t="e">
        <f t="shared" si="5"/>
        <v>#DIV/0!</v>
      </c>
      <c r="J76" s="42"/>
      <c r="K76" s="42"/>
      <c r="L76" s="42"/>
      <c r="M76" s="42"/>
    </row>
    <row r="77" spans="1:13" x14ac:dyDescent="0.25">
      <c r="A77" s="54" t="s">
        <v>79</v>
      </c>
      <c r="B77" s="54"/>
      <c r="C77" s="55">
        <v>0</v>
      </c>
      <c r="D77" s="56">
        <v>1</v>
      </c>
      <c r="E77" s="42"/>
      <c r="F77" s="43"/>
      <c r="G77" s="43"/>
      <c r="H77" s="42">
        <v>27000</v>
      </c>
      <c r="I77" s="44" t="e">
        <f t="shared" si="5"/>
        <v>#DIV/0!</v>
      </c>
      <c r="J77" s="42"/>
      <c r="K77" s="42"/>
      <c r="L77" s="42"/>
      <c r="M77" s="42"/>
    </row>
    <row r="78" spans="1:13" x14ac:dyDescent="0.25">
      <c r="A78" s="60"/>
      <c r="B78" s="60"/>
      <c r="C78" s="61"/>
      <c r="D78" s="61"/>
      <c r="E78" s="42"/>
      <c r="F78" s="43"/>
      <c r="G78" s="43"/>
      <c r="H78" s="42"/>
      <c r="I78" s="44"/>
      <c r="J78" s="42"/>
      <c r="K78" s="42"/>
      <c r="L78" s="42"/>
      <c r="M78" s="42"/>
    </row>
    <row r="79" spans="1:13" x14ac:dyDescent="0.25">
      <c r="A79" s="64" t="s">
        <v>37</v>
      </c>
      <c r="B79" s="60"/>
      <c r="C79" s="65">
        <f>SUM(C72:C78)</f>
        <v>29719.38</v>
      </c>
      <c r="D79" s="66">
        <f>SUM(D72:D78)</f>
        <v>5.7</v>
      </c>
      <c r="E79" s="42"/>
      <c r="F79" s="43"/>
      <c r="G79" s="43"/>
      <c r="H79" s="68">
        <f>SUM(H72:H78)</f>
        <v>139502.5428</v>
      </c>
      <c r="I79" s="44">
        <f t="shared" si="5"/>
        <v>3.6939923645782651</v>
      </c>
      <c r="J79" s="42"/>
      <c r="K79" s="42"/>
      <c r="L79" s="42"/>
      <c r="M79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Pena</dc:creator>
  <cp:lastModifiedBy>Mary Tarango</cp:lastModifiedBy>
  <cp:lastPrinted>2020-04-13T20:15:36Z</cp:lastPrinted>
  <dcterms:created xsi:type="dcterms:W3CDTF">2014-04-14T19:54:36Z</dcterms:created>
  <dcterms:modified xsi:type="dcterms:W3CDTF">2020-04-13T20:17:21Z</dcterms:modified>
</cp:coreProperties>
</file>